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LightServices\2. Akquisition\1. Wizard Dateien\2. SLS-Tools\"/>
    </mc:Choice>
  </mc:AlternateContent>
  <workbookProtection workbookAlgorithmName="SHA-512" workbookHashValue="yquKwKiGopbYujnN0UoOeP3bqHSTIUW3wlgEl1QcV8RGI3TxCubx0pGH/pOSRhoYDS/17ZLl5HVfhplNfdMR3A==" workbookSaltValue="LEeTxJduwMHfq7jGvLGZmg==" workbookSpinCount="100000" lockStructure="1"/>
  <bookViews>
    <workbookView xWindow="240" yWindow="105" windowWidth="19290" windowHeight="10890"/>
  </bookViews>
  <sheets>
    <sheet name="Industrie" sheetId="1" r:id="rId1"/>
    <sheet name="Büro" sheetId="2" r:id="rId2"/>
    <sheet name="Sporthalle" sheetId="3" r:id="rId3"/>
    <sheet name="Schule" sheetId="4" r:id="rId4"/>
    <sheet name="Grunddaten" sheetId="5" state="hidden" r:id="rId5"/>
  </sheets>
  <definedNames>
    <definedName name="_xlnm.Print_Area" localSheetId="1">Büro!$A$1:$L$45</definedName>
    <definedName name="_xlnm.Print_Area" localSheetId="0">Industrie!$A$1:$L$45</definedName>
    <definedName name="_xlnm.Print_Area" localSheetId="3">Schule!$A$1:$L$45</definedName>
    <definedName name="_xlnm.Print_Area" localSheetId="2">Sporthalle!$A$1:$L$45</definedName>
    <definedName name="Z_70ED4B3F_A603_4130_9410_3D6D2C5E3BBC_.wvu.PrintArea" localSheetId="1" hidden="1">Büro!$A$1:$L$45</definedName>
    <definedName name="Z_70ED4B3F_A603_4130_9410_3D6D2C5E3BBC_.wvu.PrintArea" localSheetId="0" hidden="1">Industrie!$A$1:$L$45</definedName>
    <definedName name="Z_70ED4B3F_A603_4130_9410_3D6D2C5E3BBC_.wvu.PrintArea" localSheetId="3" hidden="1">Schule!$A$1:$L$45</definedName>
    <definedName name="Z_70ED4B3F_A603_4130_9410_3D6D2C5E3BBC_.wvu.PrintArea" localSheetId="2" hidden="1">Sporthalle!$A$1:$L$45</definedName>
  </definedNames>
  <calcPr calcId="152511"/>
  <customWorkbookViews>
    <customWorkbookView name="Brüggemann Marcel - Persönliche Ansicht" guid="{70ED4B3F-A603-4130-9410-3D6D2C5E3BBC}" mergeInterval="0" personalView="1" maximized="1" xWindow="-1448" yWindow="172" windowWidth="1456" windowHeight="876" activeSheetId="2"/>
  </customWorkbookViews>
</workbook>
</file>

<file path=xl/calcChain.xml><?xml version="1.0" encoding="utf-8"?>
<calcChain xmlns="http://schemas.openxmlformats.org/spreadsheetml/2006/main">
  <c r="J33" i="4" l="1"/>
  <c r="J32" i="4"/>
  <c r="J33" i="3"/>
  <c r="J32" i="3"/>
  <c r="J33" i="2"/>
  <c r="J32" i="2"/>
  <c r="H23" i="2"/>
  <c r="D24" i="1"/>
  <c r="D25" i="1"/>
  <c r="K35" i="5"/>
  <c r="K34" i="5"/>
  <c r="K33" i="5"/>
  <c r="K32" i="5"/>
  <c r="K46" i="5"/>
  <c r="K45" i="5"/>
  <c r="K44" i="5"/>
  <c r="K36" i="5"/>
  <c r="K43" i="5"/>
  <c r="K42" i="5"/>
  <c r="K41" i="5"/>
  <c r="K31" i="5"/>
  <c r="K30" i="5"/>
  <c r="K29" i="5"/>
  <c r="K48" i="5"/>
  <c r="K47" i="5"/>
  <c r="K40" i="5"/>
  <c r="K39" i="5"/>
  <c r="K28" i="5"/>
  <c r="K27" i="5"/>
  <c r="I28" i="5"/>
  <c r="I29" i="5"/>
  <c r="I30" i="5"/>
  <c r="I31" i="5"/>
  <c r="I32" i="5"/>
  <c r="I33" i="5"/>
  <c r="I34" i="5"/>
  <c r="I35" i="5"/>
  <c r="I36" i="5"/>
  <c r="I39" i="5"/>
  <c r="I40" i="5"/>
  <c r="I41" i="5"/>
  <c r="I42" i="5"/>
  <c r="I43" i="5"/>
  <c r="I44" i="5"/>
  <c r="I45" i="5"/>
  <c r="I46" i="5"/>
  <c r="I47" i="5"/>
  <c r="I48" i="5"/>
  <c r="I27" i="5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27" i="5"/>
  <c r="J27" i="5" s="1"/>
  <c r="G6" i="5" l="1"/>
  <c r="E14" i="1" l="1"/>
  <c r="E17" i="1" s="1"/>
  <c r="H27" i="4" l="1"/>
  <c r="H27" i="3"/>
  <c r="H27" i="2"/>
  <c r="H21" i="5" l="1"/>
  <c r="H20" i="5"/>
  <c r="I20" i="5" s="1"/>
  <c r="I4" i="5"/>
  <c r="I5" i="5"/>
  <c r="I8" i="5"/>
  <c r="I9" i="5"/>
  <c r="I10" i="5"/>
  <c r="I11" i="5"/>
  <c r="I12" i="5"/>
  <c r="I15" i="5"/>
  <c r="I16" i="5"/>
  <c r="I17" i="5"/>
  <c r="I18" i="5"/>
  <c r="I19" i="5"/>
  <c r="I21" i="5"/>
  <c r="I22" i="5"/>
  <c r="I23" i="5"/>
  <c r="I24" i="5"/>
  <c r="I3" i="5"/>
  <c r="H7" i="5"/>
  <c r="I7" i="5" s="1"/>
  <c r="H6" i="5"/>
  <c r="I6" i="5" s="1"/>
  <c r="J6" i="5" s="1"/>
  <c r="E14" i="4" l="1"/>
  <c r="E32" i="4" l="1"/>
  <c r="E31" i="4"/>
  <c r="E29" i="4"/>
  <c r="D27" i="4"/>
  <c r="H26" i="4"/>
  <c r="D26" i="4"/>
  <c r="H25" i="4"/>
  <c r="D25" i="4"/>
  <c r="H24" i="4"/>
  <c r="D24" i="4"/>
  <c r="H23" i="4"/>
  <c r="D23" i="4"/>
  <c r="E17" i="4"/>
  <c r="E30" i="4" l="1"/>
  <c r="E33" i="4" s="1"/>
  <c r="E14" i="3"/>
  <c r="E17" i="3" s="1"/>
  <c r="E32" i="3"/>
  <c r="E31" i="3"/>
  <c r="E29" i="3"/>
  <c r="D27" i="3"/>
  <c r="H26" i="3"/>
  <c r="D26" i="3"/>
  <c r="H25" i="3"/>
  <c r="D25" i="3"/>
  <c r="H24" i="3"/>
  <c r="D24" i="3"/>
  <c r="H23" i="3"/>
  <c r="D23" i="3"/>
  <c r="E14" i="2"/>
  <c r="G4" i="5"/>
  <c r="J4" i="5" s="1"/>
  <c r="G5" i="5"/>
  <c r="J5" i="5" s="1"/>
  <c r="G7" i="5"/>
  <c r="J7" i="5" s="1"/>
  <c r="G8" i="5"/>
  <c r="J8" i="5" s="1"/>
  <c r="G9" i="5"/>
  <c r="J9" i="5" s="1"/>
  <c r="G10" i="5"/>
  <c r="J10" i="5" s="1"/>
  <c r="G11" i="5"/>
  <c r="J11" i="5" s="1"/>
  <c r="G12" i="5"/>
  <c r="J12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1" i="5"/>
  <c r="J21" i="5" s="1"/>
  <c r="G22" i="5"/>
  <c r="J22" i="5" s="1"/>
  <c r="G23" i="5"/>
  <c r="J23" i="5" s="1"/>
  <c r="G24" i="5"/>
  <c r="J24" i="5" s="1"/>
  <c r="G3" i="5"/>
  <c r="J3" i="5" s="1"/>
  <c r="E30" i="3" l="1"/>
  <c r="E33" i="3" s="1"/>
  <c r="J45" i="4"/>
  <c r="E17" i="2"/>
  <c r="E32" i="2"/>
  <c r="E31" i="2"/>
  <c r="E29" i="2"/>
  <c r="D27" i="2"/>
  <c r="H26" i="2"/>
  <c r="D26" i="2"/>
  <c r="H25" i="2"/>
  <c r="D25" i="2"/>
  <c r="H24" i="2"/>
  <c r="D24" i="2"/>
  <c r="D23" i="2"/>
  <c r="E32" i="1"/>
  <c r="E31" i="1"/>
  <c r="H27" i="1"/>
  <c r="H26" i="1"/>
  <c r="H25" i="1"/>
  <c r="H24" i="1"/>
  <c r="H23" i="1"/>
  <c r="D27" i="1"/>
  <c r="D26" i="1"/>
  <c r="D23" i="1"/>
  <c r="E29" i="1"/>
  <c r="J32" i="1" l="1"/>
  <c r="J33" i="1"/>
  <c r="E30" i="1"/>
  <c r="E33" i="1" s="1"/>
  <c r="E30" i="2"/>
  <c r="E33" i="2" s="1"/>
  <c r="J45" i="2" s="1"/>
  <c r="J45" i="3"/>
  <c r="J45" i="1" l="1"/>
</calcChain>
</file>

<file path=xl/sharedStrings.xml><?xml version="1.0" encoding="utf-8"?>
<sst xmlns="http://schemas.openxmlformats.org/spreadsheetml/2006/main" count="281" uniqueCount="85">
  <si>
    <t>Bezeichnung</t>
  </si>
  <si>
    <t>Stück</t>
  </si>
  <si>
    <t>Ihre neuen Stromkosten mit der Modernisierung auf LED-Technik</t>
  </si>
  <si>
    <t>Leuchteneinsatz [d/a]</t>
  </si>
  <si>
    <t>Ihre derzeitigen Stromkosten [ct/kWh]</t>
  </si>
  <si>
    <t xml:space="preserve">Ihre gesamten Stromkosten pro Jahr </t>
  </si>
  <si>
    <t>sparen!</t>
  </si>
  <si>
    <t>Brennstunden [h/d]</t>
  </si>
  <si>
    <t>Summe Leistung [kW]</t>
  </si>
  <si>
    <t>Brenndauer [h/d]</t>
  </si>
  <si>
    <t>Hallentiefstrahler 250 W</t>
  </si>
  <si>
    <t>Hallentiefstrahler 400 W</t>
  </si>
  <si>
    <t>Downlight 55 W</t>
  </si>
  <si>
    <t>Hallentiefstrahler 125 W</t>
  </si>
  <si>
    <t>Lichtband 1 x 58W</t>
  </si>
  <si>
    <t>Lichtband 2 x 58W</t>
  </si>
  <si>
    <t>Feuchtraumleuchte* 1 x 18 W</t>
  </si>
  <si>
    <t>Feuchtraumleuchte* 1 x 36 W</t>
  </si>
  <si>
    <t>Feuchtraumleuchte* 2 x 36 W</t>
  </si>
  <si>
    <t>Feuchtraumleuchte* 1 x 58 W</t>
  </si>
  <si>
    <t>Feuchtraumleuchte* 2 x 58 W</t>
  </si>
  <si>
    <t>*oder freistrahlend</t>
  </si>
  <si>
    <t>Downlight 18 W</t>
  </si>
  <si>
    <t>Downlight 36 W</t>
  </si>
  <si>
    <r>
      <rPr>
        <b/>
        <u val="double"/>
        <sz val="12"/>
        <color indexed="8"/>
        <rFont val="Calibri"/>
        <family val="2"/>
      </rPr>
      <t xml:space="preserve">Fazit: </t>
    </r>
    <r>
      <rPr>
        <b/>
        <sz val="12"/>
        <color indexed="8"/>
        <rFont val="Calibri"/>
        <family val="2"/>
      </rPr>
      <t xml:space="preserve">Mit der Modernisierung Ihrer Beleuchtung auf LED-Technik können Sie </t>
    </r>
    <r>
      <rPr>
        <b/>
        <u/>
        <sz val="12"/>
        <color indexed="8"/>
        <rFont val="Calibri"/>
        <family val="2"/>
      </rPr>
      <t>pro Jahr</t>
    </r>
  </si>
  <si>
    <t>InperlaL G2 C07 BR22 3800-840 ET</t>
  </si>
  <si>
    <t>InperlaL G2 C07 BR22 2700-840 ET</t>
  </si>
  <si>
    <t>InperlaL G2 C07 BR22 1800-840 ET</t>
  </si>
  <si>
    <t>Mirona Fit TB LED1300-840 ETDD</t>
  </si>
  <si>
    <t>Mirona Fit TB LED2600-840 ETDD</t>
  </si>
  <si>
    <t>Mirona RL B LED6000-840 ET</t>
  </si>
  <si>
    <t>7650 TB LED4000-840 ET</t>
  </si>
  <si>
    <t>7650 TB LED6500-840 ET</t>
  </si>
  <si>
    <t>Araxeon 1200 B 2300-840 ET</t>
  </si>
  <si>
    <t>Araxeon 1200 B 4000-840 ET</t>
  </si>
  <si>
    <t>Araxeon 1500 TB 6000-840 ET</t>
  </si>
  <si>
    <t>Araxeon 1500 B 4000-840 ET</t>
  </si>
  <si>
    <t>alle Leuchten sind mit einem VVG angenommen</t>
  </si>
  <si>
    <t>ArimoS M84 CDP LED3000-840 ET</t>
  </si>
  <si>
    <t>ArimoS M84 CDP LED4000-840 ET</t>
  </si>
  <si>
    <t>Rasterleuchte 3 x 18 W</t>
  </si>
  <si>
    <t>Rasterleuchte 4 x 18 W</t>
  </si>
  <si>
    <t>Hängeleuchte 1*58W</t>
  </si>
  <si>
    <t>Hängeleuchte 2*58W</t>
  </si>
  <si>
    <t>Anbauleuchte 1*58W</t>
  </si>
  <si>
    <t>5041RPX-L 4000-840 ET</t>
  </si>
  <si>
    <t>Anbauleuchte 2*58W</t>
  </si>
  <si>
    <t>ArimoS D3 CDP LED7000-840 ET</t>
  </si>
  <si>
    <t>Luceo H CDP LED4000-840 ET</t>
  </si>
  <si>
    <t>Luceo H CDP LED6300-840 ET</t>
  </si>
  <si>
    <t>Wandanbauleuchte rund 1*40W</t>
  </si>
  <si>
    <t>74R WD3 LED3300-840ET</t>
  </si>
  <si>
    <t>Bruttopreis</t>
  </si>
  <si>
    <t>Montage-
zubehör</t>
  </si>
  <si>
    <t>Industrie</t>
  </si>
  <si>
    <t>Büro</t>
  </si>
  <si>
    <t>Einbauleuchte 2*58W</t>
  </si>
  <si>
    <t>Ein-/Anbauleuchte 1*58W</t>
  </si>
  <si>
    <t>Ein-/Anbauleuchte 2*58W</t>
  </si>
  <si>
    <t>Ein-/Anbauleuchte 3*58W</t>
  </si>
  <si>
    <t>Ein-/Anbauleuchte 4*58W</t>
  </si>
  <si>
    <t>Ein-/Anbauleuchte 2*36W</t>
  </si>
  <si>
    <t>Actison G3 RSX3 14000-840 ET</t>
  </si>
  <si>
    <t>Actison G3 RSX3 12000-840 ET</t>
  </si>
  <si>
    <t>Actison G3 RSX2 9300-840 ET</t>
  </si>
  <si>
    <t>Actison G3 RSX2 8000-840 ET</t>
  </si>
  <si>
    <t>ArimoS D2 CDP LED4500-840 ET</t>
  </si>
  <si>
    <t>ArimoS D2 (M57) CDP LED4500-840 ET</t>
  </si>
  <si>
    <t>Sporthalle</t>
  </si>
  <si>
    <t>Einbauleuchte 2*36W</t>
  </si>
  <si>
    <t>ArimoS M57 CDP LED4500-840 ET</t>
  </si>
  <si>
    <t>ArimoS M59 CDP LED7000-840 ET</t>
  </si>
  <si>
    <t>Schule</t>
  </si>
  <si>
    <t>Anbauleuchte 2*36W</t>
  </si>
  <si>
    <t>BLP -40% 
(+MwSt.)</t>
  </si>
  <si>
    <t>Montage-
zubehör
BLP -40% (+MwSt.)</t>
  </si>
  <si>
    <t>Anschluss-
leistung in Watt</t>
  </si>
  <si>
    <t>Anschluss-leistung in Watt</t>
  </si>
  <si>
    <t>Konventionelle Leuchte</t>
  </si>
  <si>
    <t>Ihre aktuellen Stromkosten mit der konventionellen Leuchte</t>
  </si>
  <si>
    <t>LED Leuchte</t>
  </si>
  <si>
    <t>Indikative Investition der Leuchten</t>
  </si>
  <si>
    <t>Indikative Investition der Montage</t>
  </si>
  <si>
    <t>Endpreis mit Zubehör BLP-40% (+MwSt.)</t>
  </si>
  <si>
    <t>Montage (+MwSt.)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</si>
</sst>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18" x14ac:knownFonts="1"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Calibri"/>
      <family val="2"/>
    </font>
    <font>
      <sz val="2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b/>
      <u val="double"/>
      <sz val="14"/>
      <color indexed="8"/>
      <name val="Calibri"/>
      <family val="2"/>
    </font>
    <font>
      <b/>
      <sz val="18"/>
      <color indexed="9"/>
      <name val="Arial"/>
      <family val="2"/>
    </font>
    <font>
      <b/>
      <u val="double"/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0" fillId="2" borderId="0" xfId="0" applyFill="1" applyBorder="1"/>
    <xf numFmtId="0" fontId="5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1" fillId="3" borderId="0" xfId="0" applyFont="1" applyFill="1"/>
    <xf numFmtId="0" fontId="0" fillId="3" borderId="0" xfId="0" applyFill="1"/>
    <xf numFmtId="0" fontId="2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horizontal="left" indent="1"/>
    </xf>
    <xf numFmtId="0" fontId="0" fillId="4" borderId="0" xfId="0" applyFill="1"/>
    <xf numFmtId="0" fontId="3" fillId="4" borderId="0" xfId="0" applyFont="1" applyFill="1" applyAlignment="1"/>
    <xf numFmtId="0" fontId="1" fillId="4" borderId="0" xfId="0" applyFont="1" applyFill="1"/>
    <xf numFmtId="0" fontId="0" fillId="4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2" fillId="6" borderId="0" xfId="0" applyFont="1" applyFill="1"/>
    <xf numFmtId="0" fontId="10" fillId="6" borderId="0" xfId="0" applyFont="1" applyFill="1"/>
    <xf numFmtId="0" fontId="6" fillId="6" borderId="0" xfId="0" applyFont="1" applyFill="1"/>
    <xf numFmtId="0" fontId="5" fillId="6" borderId="0" xfId="0" applyFont="1" applyFill="1"/>
    <xf numFmtId="0" fontId="1" fillId="6" borderId="0" xfId="0" applyFont="1" applyFill="1"/>
    <xf numFmtId="0" fontId="0" fillId="6" borderId="0" xfId="0" applyFill="1"/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0" fillId="4" borderId="0" xfId="0" applyFill="1" applyBorder="1"/>
    <xf numFmtId="0" fontId="10" fillId="6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164" fontId="12" fillId="6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/>
    <xf numFmtId="0" fontId="7" fillId="6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/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/>
    <xf numFmtId="2" fontId="17" fillId="5" borderId="0" xfId="0" applyNumberFormat="1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165" fontId="3" fillId="7" borderId="0" xfId="0" applyNumberFormat="1" applyFont="1" applyFill="1" applyAlignment="1">
      <alignment horizontal="center" vertical="center"/>
    </xf>
    <xf numFmtId="44" fontId="3" fillId="5" borderId="0" xfId="1" applyFont="1" applyFill="1" applyAlignment="1">
      <alignment horizontal="left" vertical="center"/>
    </xf>
    <xf numFmtId="0" fontId="1" fillId="4" borderId="0" xfId="0" applyFont="1" applyFill="1" applyAlignment="1"/>
    <xf numFmtId="0" fontId="1" fillId="6" borderId="0" xfId="0" applyFont="1" applyFill="1" applyAlignment="1"/>
    <xf numFmtId="0" fontId="0" fillId="0" borderId="0" xfId="0" applyAlignment="1">
      <alignment wrapText="1"/>
    </xf>
    <xf numFmtId="0" fontId="17" fillId="0" borderId="0" xfId="0" applyFont="1"/>
    <xf numFmtId="0" fontId="17" fillId="0" borderId="0" xfId="0" applyFont="1" applyAlignment="1">
      <alignment wrapText="1"/>
    </xf>
    <xf numFmtId="44" fontId="0" fillId="0" borderId="0" xfId="1" applyFont="1"/>
    <xf numFmtId="0" fontId="1" fillId="4" borderId="0" xfId="0" applyFont="1" applyFill="1" applyProtection="1"/>
    <xf numFmtId="0" fontId="0" fillId="4" borderId="0" xfId="0" applyFill="1" applyProtection="1"/>
    <xf numFmtId="0" fontId="0" fillId="4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2" fontId="17" fillId="5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Protection="1"/>
    <xf numFmtId="0" fontId="0" fillId="3" borderId="0" xfId="0" applyFill="1" applyProtection="1"/>
    <xf numFmtId="0" fontId="2" fillId="4" borderId="0" xfId="0" applyFont="1" applyFill="1" applyProtection="1"/>
    <xf numFmtId="0" fontId="10" fillId="4" borderId="0" xfId="0" applyFont="1" applyFill="1" applyProtection="1"/>
    <xf numFmtId="0" fontId="6" fillId="4" borderId="0" xfId="0" applyFont="1" applyFill="1" applyProtection="1"/>
    <xf numFmtId="0" fontId="5" fillId="4" borderId="0" xfId="0" applyFont="1" applyFill="1" applyProtection="1"/>
    <xf numFmtId="0" fontId="7" fillId="4" borderId="0" xfId="0" applyFont="1" applyFill="1" applyAlignment="1" applyProtection="1">
      <alignment horizontal="center" vertical="center"/>
    </xf>
    <xf numFmtId="0" fontId="5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left" indent="1"/>
    </xf>
    <xf numFmtId="0" fontId="3" fillId="4" borderId="0" xfId="0" applyFont="1" applyFill="1" applyAlignment="1" applyProtection="1"/>
    <xf numFmtId="0" fontId="0" fillId="4" borderId="0" xfId="0" applyFill="1" applyAlignment="1" applyProtection="1"/>
    <xf numFmtId="0" fontId="3" fillId="7" borderId="0" xfId="0" applyFont="1" applyFill="1" applyAlignment="1" applyProtection="1">
      <alignment horizontal="center" vertical="center"/>
    </xf>
    <xf numFmtId="165" fontId="3" fillId="7" borderId="0" xfId="0" applyNumberFormat="1" applyFont="1" applyFill="1" applyAlignment="1" applyProtection="1">
      <alignment horizontal="center" vertical="center"/>
    </xf>
    <xf numFmtId="0" fontId="11" fillId="6" borderId="0" xfId="0" applyFont="1" applyFill="1" applyAlignment="1">
      <alignment horizontal="right" vertical="center"/>
    </xf>
    <xf numFmtId="0" fontId="1" fillId="4" borderId="0" xfId="0" applyFont="1" applyFill="1" applyAlignment="1" applyProtection="1">
      <alignment horizontal="right"/>
    </xf>
    <xf numFmtId="0" fontId="7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right"/>
    </xf>
    <xf numFmtId="0" fontId="7" fillId="6" borderId="0" xfId="0" applyFont="1" applyFill="1" applyAlignment="1">
      <alignment horizontal="right"/>
    </xf>
    <xf numFmtId="0" fontId="7" fillId="4" borderId="0" xfId="0" applyFont="1" applyFill="1" applyAlignment="1" applyProtection="1">
      <alignment horizontal="right"/>
    </xf>
    <xf numFmtId="0" fontId="11" fillId="4" borderId="0" xfId="0" applyFont="1" applyFill="1" applyAlignment="1" applyProtection="1">
      <alignment horizontal="right"/>
    </xf>
    <xf numFmtId="0" fontId="2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3" fillId="6" borderId="0" xfId="0" applyFont="1" applyFill="1" applyAlignment="1">
      <alignment horizontal="center"/>
    </xf>
    <xf numFmtId="0" fontId="0" fillId="4" borderId="0" xfId="0" applyFill="1" applyAlignment="1" applyProtection="1"/>
    <xf numFmtId="0" fontId="2" fillId="6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11" fillId="4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347569210758961E-2"/>
          <c:y val="8.997958588509769E-2"/>
          <c:w val="0.78631895013123354"/>
          <c:h val="0.64432852240405625"/>
        </c:manualLayout>
      </c:layout>
      <c:bar3DChart>
        <c:barDir val="bar"/>
        <c:grouping val="clustered"/>
        <c:varyColors val="0"/>
        <c:ser>
          <c:idx val="0"/>
          <c:order val="0"/>
          <c:tx>
            <c:v>Konventionelle Leuchte</c:v>
          </c:tx>
          <c:spPr>
            <a:solidFill>
              <a:schemeClr val="accent2">
                <a:lumMod val="60000"/>
                <a:lumOff val="40000"/>
              </a:schemeClr>
            </a:solidFill>
            <a:ln w="12700"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7.4199444367699652E-2"/>
                  <c:y val="5.7177229116416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Stromersparnis</c:v>
              </c:pt>
            </c:strLit>
          </c:cat>
          <c:val>
            <c:numRef>
              <c:f>Industrie!$E$17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LED Leuchte</c:v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-7.2855870237177073E-2"/>
                  <c:y val="-4.6787309481051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Stromersparnis</c:v>
              </c:pt>
            </c:strLit>
          </c:cat>
          <c:val>
            <c:numRef>
              <c:f>Industrie!$E$33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gapDepth val="147"/>
        <c:shape val="cylinder"/>
        <c:axId val="275724064"/>
        <c:axId val="275725632"/>
        <c:axId val="0"/>
      </c:bar3DChart>
      <c:catAx>
        <c:axId val="275724064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275725632"/>
        <c:crosses val="autoZero"/>
        <c:auto val="1"/>
        <c:lblAlgn val="ctr"/>
        <c:lblOffset val="100"/>
        <c:noMultiLvlLbl val="0"/>
      </c:catAx>
      <c:valAx>
        <c:axId val="275725632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75724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4029153277081"/>
          <c:y val="0.21991901569924577"/>
          <c:w val="0.2288504271094991"/>
          <c:h val="0.39656743650538107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19050" cmpd="dbl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347569210758961E-2"/>
          <c:y val="8.997958588509769E-2"/>
          <c:w val="0.78631895013123354"/>
          <c:h val="0.64432852240405625"/>
        </c:manualLayout>
      </c:layout>
      <c:bar3DChart>
        <c:barDir val="bar"/>
        <c:grouping val="clustered"/>
        <c:varyColors val="0"/>
        <c:ser>
          <c:idx val="0"/>
          <c:order val="0"/>
          <c:tx>
            <c:v>Konventionelle Leuchte</c:v>
          </c:tx>
          <c:spPr>
            <a:solidFill>
              <a:schemeClr val="accent2">
                <a:lumMod val="60000"/>
                <a:lumOff val="40000"/>
              </a:schemeClr>
            </a:solidFill>
            <a:ln w="12700"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7.4199444367699652E-2"/>
                  <c:y val="5.7177229116416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Stromersparnis</c:v>
              </c:pt>
            </c:strLit>
          </c:cat>
          <c:val>
            <c:numRef>
              <c:f>Büro!$E$17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LED Leuchte</c:v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-7.2855870237177073E-2"/>
                  <c:y val="-4.6787309481051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Stromersparnis</c:v>
              </c:pt>
            </c:strLit>
          </c:cat>
          <c:val>
            <c:numRef>
              <c:f>Büro!$E$33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gapDepth val="147"/>
        <c:shape val="cylinder"/>
        <c:axId val="368140352"/>
        <c:axId val="368140744"/>
        <c:axId val="0"/>
      </c:bar3DChart>
      <c:catAx>
        <c:axId val="368140352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68140744"/>
        <c:crosses val="autoZero"/>
        <c:auto val="1"/>
        <c:lblAlgn val="ctr"/>
        <c:lblOffset val="100"/>
        <c:noMultiLvlLbl val="0"/>
      </c:catAx>
      <c:valAx>
        <c:axId val="368140744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6814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4029153277081"/>
          <c:y val="0.21991901569924577"/>
          <c:w val="0.2288504271094991"/>
          <c:h val="0.39656743650538107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19050" cmpd="dbl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347569210758961E-2"/>
          <c:y val="8.997958588509769E-2"/>
          <c:w val="0.78631895013123354"/>
          <c:h val="0.64432852240405625"/>
        </c:manualLayout>
      </c:layout>
      <c:bar3DChart>
        <c:barDir val="bar"/>
        <c:grouping val="clustered"/>
        <c:varyColors val="0"/>
        <c:ser>
          <c:idx val="0"/>
          <c:order val="0"/>
          <c:tx>
            <c:v>Konventionelle Leuchte</c:v>
          </c:tx>
          <c:spPr>
            <a:solidFill>
              <a:schemeClr val="accent2">
                <a:lumMod val="60000"/>
                <a:lumOff val="40000"/>
              </a:schemeClr>
            </a:solidFill>
            <a:ln w="12700"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7.4199444367699652E-2"/>
                  <c:y val="5.7177229116416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Stromersparnis</c:v>
              </c:pt>
            </c:strLit>
          </c:cat>
          <c:val>
            <c:numRef>
              <c:f>Sporthalle!$E$17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LED Leuchte</c:v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-7.2855870237177073E-2"/>
                  <c:y val="-4.6787309481051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Stromersparnis</c:v>
              </c:pt>
            </c:strLit>
          </c:cat>
          <c:val>
            <c:numRef>
              <c:f>Sporthalle!$E$33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gapDepth val="147"/>
        <c:shape val="cylinder"/>
        <c:axId val="364069792"/>
        <c:axId val="364016616"/>
        <c:axId val="0"/>
      </c:bar3DChart>
      <c:catAx>
        <c:axId val="364069792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64016616"/>
        <c:crosses val="autoZero"/>
        <c:auto val="1"/>
        <c:lblAlgn val="ctr"/>
        <c:lblOffset val="100"/>
        <c:noMultiLvlLbl val="0"/>
      </c:catAx>
      <c:valAx>
        <c:axId val="364016616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64069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4029153277081"/>
          <c:y val="0.21991901569924577"/>
          <c:w val="0.2288504271094991"/>
          <c:h val="0.39656743650538107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19050" cmpd="dbl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347569210758961E-2"/>
          <c:y val="8.997958588509769E-2"/>
          <c:w val="0.78631895013123354"/>
          <c:h val="0.64432852240405625"/>
        </c:manualLayout>
      </c:layout>
      <c:bar3DChart>
        <c:barDir val="bar"/>
        <c:grouping val="clustered"/>
        <c:varyColors val="0"/>
        <c:ser>
          <c:idx val="0"/>
          <c:order val="0"/>
          <c:tx>
            <c:v>Konventionelle Leuchte</c:v>
          </c:tx>
          <c:spPr>
            <a:solidFill>
              <a:schemeClr val="accent2">
                <a:lumMod val="60000"/>
                <a:lumOff val="40000"/>
              </a:schemeClr>
            </a:solidFill>
            <a:ln w="12700"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7.4199444367699652E-2"/>
                  <c:y val="5.7177229116416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Stromersparnis</c:v>
              </c:pt>
            </c:strLit>
          </c:cat>
          <c:val>
            <c:numRef>
              <c:f>Schule!$E$17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LED Leuchte</c:v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-7.2855870237177073E-2"/>
                  <c:y val="-4.6787309481051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Stromersparnis</c:v>
              </c:pt>
            </c:strLit>
          </c:cat>
          <c:val>
            <c:numRef>
              <c:f>Schule!$E$33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4"/>
        <c:gapDepth val="147"/>
        <c:shape val="cylinder"/>
        <c:axId val="568627264"/>
        <c:axId val="568633536"/>
        <c:axId val="0"/>
      </c:bar3DChart>
      <c:catAx>
        <c:axId val="568627264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568633536"/>
        <c:crosses val="autoZero"/>
        <c:auto val="1"/>
        <c:lblAlgn val="ctr"/>
        <c:lblOffset val="100"/>
        <c:noMultiLvlLbl val="0"/>
      </c:catAx>
      <c:valAx>
        <c:axId val="568633536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6862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4029153277081"/>
          <c:y val="0.21991901569924577"/>
          <c:w val="0.2288504271094991"/>
          <c:h val="0.39656743650538107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19050" cmpd="dbl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12</xdr:col>
      <xdr:colOff>0</xdr:colOff>
      <xdr:row>43</xdr:row>
      <xdr:rowOff>133351</xdr:rowOff>
    </xdr:to>
    <xdr:graphicFrame macro="">
      <xdr:nvGraphicFramePr>
        <xdr:cNvPr id="1116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</xdr:colOff>
      <xdr:row>0</xdr:row>
      <xdr:rowOff>1</xdr:rowOff>
    </xdr:from>
    <xdr:to>
      <xdr:col>2</xdr:col>
      <xdr:colOff>485775</xdr:colOff>
      <xdr:row>1</xdr:row>
      <xdr:rowOff>179125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2038348" cy="512499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0</xdr:row>
      <xdr:rowOff>9525</xdr:rowOff>
    </xdr:from>
    <xdr:to>
      <xdr:col>12</xdr:col>
      <xdr:colOff>8775</xdr:colOff>
      <xdr:row>1</xdr:row>
      <xdr:rowOff>188461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9525"/>
          <a:ext cx="2037600" cy="512311"/>
        </a:xfrm>
        <a:prstGeom prst="rect">
          <a:avLst/>
        </a:prstGeom>
      </xdr:spPr>
    </xdr:pic>
    <xdr:clientData/>
  </xdr:twoCellAnchor>
  <xdr:oneCellAnchor>
    <xdr:from>
      <xdr:col>2</xdr:col>
      <xdr:colOff>495299</xdr:colOff>
      <xdr:row>0</xdr:row>
      <xdr:rowOff>0</xdr:rowOff>
    </xdr:from>
    <xdr:ext cx="3676651" cy="523874"/>
    <xdr:sp macro="" textlink="">
      <xdr:nvSpPr>
        <xdr:cNvPr id="4" name="Textfeld 3"/>
        <xdr:cNvSpPr txBox="1"/>
      </xdr:nvSpPr>
      <xdr:spPr>
        <a:xfrm>
          <a:off x="2047874" y="0"/>
          <a:ext cx="3676651" cy="523874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DE" sz="2700" b="1">
              <a:solidFill>
                <a:schemeClr val="bg1"/>
              </a:solidFill>
            </a:rPr>
            <a:t>LED-Stromkostenrechner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12</xdr:col>
      <xdr:colOff>0</xdr:colOff>
      <xdr:row>43</xdr:row>
      <xdr:rowOff>133351</xdr:rowOff>
    </xdr:to>
    <xdr:graphicFrame macro="">
      <xdr:nvGraphicFramePr>
        <xdr:cNvPr id="2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</xdr:colOff>
      <xdr:row>0</xdr:row>
      <xdr:rowOff>1</xdr:rowOff>
    </xdr:from>
    <xdr:to>
      <xdr:col>2</xdr:col>
      <xdr:colOff>485775</xdr:colOff>
      <xdr:row>1</xdr:row>
      <xdr:rowOff>179125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2038348" cy="512499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0</xdr:row>
      <xdr:rowOff>9525</xdr:rowOff>
    </xdr:from>
    <xdr:to>
      <xdr:col>12</xdr:col>
      <xdr:colOff>8775</xdr:colOff>
      <xdr:row>1</xdr:row>
      <xdr:rowOff>188461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9525"/>
          <a:ext cx="2037600" cy="512311"/>
        </a:xfrm>
        <a:prstGeom prst="rect">
          <a:avLst/>
        </a:prstGeom>
      </xdr:spPr>
    </xdr:pic>
    <xdr:clientData/>
  </xdr:twoCellAnchor>
  <xdr:oneCellAnchor>
    <xdr:from>
      <xdr:col>2</xdr:col>
      <xdr:colOff>495299</xdr:colOff>
      <xdr:row>0</xdr:row>
      <xdr:rowOff>0</xdr:rowOff>
    </xdr:from>
    <xdr:ext cx="3676651" cy="523874"/>
    <xdr:sp macro="" textlink="">
      <xdr:nvSpPr>
        <xdr:cNvPr id="5" name="Textfeld 4"/>
        <xdr:cNvSpPr txBox="1"/>
      </xdr:nvSpPr>
      <xdr:spPr>
        <a:xfrm>
          <a:off x="2047874" y="0"/>
          <a:ext cx="3676651" cy="523874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DE" sz="2700" b="1">
              <a:solidFill>
                <a:schemeClr val="bg1"/>
              </a:solidFill>
            </a:rPr>
            <a:t>LED-Stromkostenrechner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12</xdr:col>
      <xdr:colOff>0</xdr:colOff>
      <xdr:row>43</xdr:row>
      <xdr:rowOff>133351</xdr:rowOff>
    </xdr:to>
    <xdr:graphicFrame macro="">
      <xdr:nvGraphicFramePr>
        <xdr:cNvPr id="2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</xdr:colOff>
      <xdr:row>0</xdr:row>
      <xdr:rowOff>1</xdr:rowOff>
    </xdr:from>
    <xdr:to>
      <xdr:col>2</xdr:col>
      <xdr:colOff>485775</xdr:colOff>
      <xdr:row>1</xdr:row>
      <xdr:rowOff>179125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2038348" cy="512499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0</xdr:row>
      <xdr:rowOff>9525</xdr:rowOff>
    </xdr:from>
    <xdr:to>
      <xdr:col>12</xdr:col>
      <xdr:colOff>8775</xdr:colOff>
      <xdr:row>1</xdr:row>
      <xdr:rowOff>188461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9525"/>
          <a:ext cx="2037600" cy="512311"/>
        </a:xfrm>
        <a:prstGeom prst="rect">
          <a:avLst/>
        </a:prstGeom>
      </xdr:spPr>
    </xdr:pic>
    <xdr:clientData/>
  </xdr:twoCellAnchor>
  <xdr:oneCellAnchor>
    <xdr:from>
      <xdr:col>2</xdr:col>
      <xdr:colOff>495299</xdr:colOff>
      <xdr:row>0</xdr:row>
      <xdr:rowOff>0</xdr:rowOff>
    </xdr:from>
    <xdr:ext cx="3676651" cy="523874"/>
    <xdr:sp macro="" textlink="">
      <xdr:nvSpPr>
        <xdr:cNvPr id="5" name="Textfeld 4"/>
        <xdr:cNvSpPr txBox="1"/>
      </xdr:nvSpPr>
      <xdr:spPr>
        <a:xfrm>
          <a:off x="2047874" y="0"/>
          <a:ext cx="3676651" cy="523874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DE" sz="2700" b="1">
              <a:solidFill>
                <a:schemeClr val="bg1"/>
              </a:solidFill>
            </a:rPr>
            <a:t>LED-Stromkostenrechner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12</xdr:col>
      <xdr:colOff>0</xdr:colOff>
      <xdr:row>43</xdr:row>
      <xdr:rowOff>133351</xdr:rowOff>
    </xdr:to>
    <xdr:graphicFrame macro="">
      <xdr:nvGraphicFramePr>
        <xdr:cNvPr id="2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</xdr:colOff>
      <xdr:row>0</xdr:row>
      <xdr:rowOff>1</xdr:rowOff>
    </xdr:from>
    <xdr:to>
      <xdr:col>2</xdr:col>
      <xdr:colOff>485775</xdr:colOff>
      <xdr:row>1</xdr:row>
      <xdr:rowOff>179125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2038348" cy="512499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0</xdr:row>
      <xdr:rowOff>9525</xdr:rowOff>
    </xdr:from>
    <xdr:to>
      <xdr:col>12</xdr:col>
      <xdr:colOff>8775</xdr:colOff>
      <xdr:row>1</xdr:row>
      <xdr:rowOff>188461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9525"/>
          <a:ext cx="2037600" cy="512311"/>
        </a:xfrm>
        <a:prstGeom prst="rect">
          <a:avLst/>
        </a:prstGeom>
      </xdr:spPr>
    </xdr:pic>
    <xdr:clientData/>
  </xdr:twoCellAnchor>
  <xdr:oneCellAnchor>
    <xdr:from>
      <xdr:col>2</xdr:col>
      <xdr:colOff>495299</xdr:colOff>
      <xdr:row>0</xdr:row>
      <xdr:rowOff>0</xdr:rowOff>
    </xdr:from>
    <xdr:ext cx="3676651" cy="523874"/>
    <xdr:sp macro="" textlink="">
      <xdr:nvSpPr>
        <xdr:cNvPr id="5" name="Textfeld 4"/>
        <xdr:cNvSpPr txBox="1"/>
      </xdr:nvSpPr>
      <xdr:spPr>
        <a:xfrm>
          <a:off x="2047874" y="0"/>
          <a:ext cx="3676651" cy="523874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DE" sz="2700" b="1">
              <a:solidFill>
                <a:schemeClr val="bg1"/>
              </a:solidFill>
            </a:rPr>
            <a:t>LED-Stromkostenrechner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showGridLines="0" tabSelected="1" zoomScaleNormal="100" workbookViewId="0">
      <selection activeCell="C7" sqref="C7"/>
    </sheetView>
  </sheetViews>
  <sheetFormatPr baseColWidth="10" defaultRowHeight="15" x14ac:dyDescent="0.25"/>
  <cols>
    <col min="1" max="1" width="15" customWidth="1"/>
    <col min="2" max="3" width="8.28515625" customWidth="1"/>
    <col min="4" max="4" width="9.28515625" customWidth="1"/>
    <col min="5" max="5" width="9.5703125" customWidth="1"/>
    <col min="6" max="6" width="8.42578125" customWidth="1"/>
    <col min="7" max="7" width="11.28515625" customWidth="1"/>
    <col min="8" max="8" width="9.140625" customWidth="1"/>
    <col min="9" max="9" width="8.85546875" customWidth="1"/>
    <col min="10" max="10" width="13.7109375" customWidth="1"/>
    <col min="11" max="11" width="14.7109375" customWidth="1"/>
    <col min="12" max="12" width="1.28515625" customWidth="1"/>
    <col min="13" max="13" width="12.5703125" customWidth="1"/>
    <col min="14" max="14" width="8.5703125" customWidth="1"/>
    <col min="15" max="15" width="19.140625" customWidth="1"/>
    <col min="16" max="16" width="8.85546875" customWidth="1"/>
    <col min="17" max="17" width="15.7109375" customWidth="1"/>
    <col min="18" max="18" width="10.28515625" customWidth="1"/>
    <col min="19" max="19" width="18" customWidth="1"/>
    <col min="20" max="20" width="14.140625" customWidth="1"/>
    <col min="21" max="21" width="1.140625" customWidth="1"/>
  </cols>
  <sheetData>
    <row r="1" spans="1:21" s="5" customFormat="1" ht="26.25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/>
      <c r="N1"/>
      <c r="O1"/>
      <c r="P1"/>
      <c r="Q1"/>
      <c r="R1"/>
      <c r="S1"/>
      <c r="T1"/>
      <c r="U1" s="4"/>
    </row>
    <row r="2" spans="1:2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  <c r="M2" s="1"/>
      <c r="N2" s="1"/>
      <c r="O2" s="1"/>
      <c r="P2" s="1"/>
      <c r="Q2" s="1"/>
    </row>
    <row r="3" spans="1:21" s="6" customFormat="1" ht="15.75" x14ac:dyDescent="0.25">
      <c r="A3" s="59"/>
      <c r="B3" s="59"/>
      <c r="C3" s="59"/>
      <c r="D3" s="77" t="s">
        <v>78</v>
      </c>
      <c r="E3" s="78"/>
      <c r="F3" s="78"/>
      <c r="G3" s="78"/>
      <c r="H3" s="78"/>
      <c r="I3" s="78"/>
      <c r="J3" s="78"/>
      <c r="K3" s="59"/>
      <c r="L3" s="60"/>
    </row>
    <row r="4" spans="1:21" s="4" customFormat="1" ht="12.75" x14ac:dyDescent="0.2">
      <c r="A4" s="61"/>
      <c r="B4" s="61"/>
      <c r="C4" s="61"/>
      <c r="D4" s="79" t="s">
        <v>79</v>
      </c>
      <c r="E4" s="80"/>
      <c r="F4" s="80"/>
      <c r="G4" s="80"/>
      <c r="H4" s="80"/>
      <c r="I4" s="80"/>
      <c r="J4" s="80"/>
      <c r="K4" s="61"/>
      <c r="L4" s="62"/>
    </row>
    <row r="5" spans="1:2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21" s="3" customFormat="1" ht="12.75" x14ac:dyDescent="0.2">
      <c r="A6" s="79" t="s">
        <v>0</v>
      </c>
      <c r="B6" s="79"/>
      <c r="C6" s="63" t="s">
        <v>1</v>
      </c>
      <c r="D6" s="79" t="s">
        <v>0</v>
      </c>
      <c r="E6" s="79"/>
      <c r="F6" s="79"/>
      <c r="G6" s="63" t="s">
        <v>1</v>
      </c>
      <c r="H6" s="63"/>
      <c r="I6" s="63"/>
      <c r="J6" s="52"/>
      <c r="K6" s="52"/>
      <c r="L6" s="64"/>
    </row>
    <row r="7" spans="1:21" x14ac:dyDescent="0.25">
      <c r="A7" s="71" t="s">
        <v>13</v>
      </c>
      <c r="B7" s="71"/>
      <c r="C7" s="55">
        <v>0</v>
      </c>
      <c r="D7" s="71" t="s">
        <v>16</v>
      </c>
      <c r="E7" s="71"/>
      <c r="F7" s="71"/>
      <c r="G7" s="55">
        <v>0</v>
      </c>
      <c r="H7" s="52" t="s">
        <v>21</v>
      </c>
      <c r="I7" s="65"/>
      <c r="J7" s="52"/>
      <c r="K7" s="52"/>
      <c r="L7" s="53"/>
    </row>
    <row r="8" spans="1:21" x14ac:dyDescent="0.25">
      <c r="A8" s="71" t="s">
        <v>10</v>
      </c>
      <c r="B8" s="71"/>
      <c r="C8" s="55">
        <v>0</v>
      </c>
      <c r="D8" s="71" t="s">
        <v>17</v>
      </c>
      <c r="E8" s="71"/>
      <c r="F8" s="71"/>
      <c r="G8" s="55">
        <v>0</v>
      </c>
      <c r="H8" s="52" t="s">
        <v>37</v>
      </c>
      <c r="I8" s="65"/>
      <c r="J8" s="52"/>
      <c r="K8" s="52"/>
      <c r="L8" s="53"/>
    </row>
    <row r="9" spans="1:21" x14ac:dyDescent="0.25">
      <c r="A9" s="71" t="s">
        <v>11</v>
      </c>
      <c r="B9" s="71"/>
      <c r="C9" s="55">
        <v>0</v>
      </c>
      <c r="D9" s="71" t="s">
        <v>18</v>
      </c>
      <c r="E9" s="71"/>
      <c r="F9" s="71"/>
      <c r="G9" s="55">
        <v>0</v>
      </c>
      <c r="H9" s="65"/>
      <c r="I9" s="65"/>
      <c r="J9" s="52"/>
      <c r="K9" s="52"/>
      <c r="L9" s="53"/>
    </row>
    <row r="10" spans="1:21" x14ac:dyDescent="0.25">
      <c r="A10" s="71" t="s">
        <v>14</v>
      </c>
      <c r="B10" s="71"/>
      <c r="C10" s="55">
        <v>0</v>
      </c>
      <c r="D10" s="71" t="s">
        <v>19</v>
      </c>
      <c r="E10" s="71"/>
      <c r="F10" s="71"/>
      <c r="G10" s="55">
        <v>0</v>
      </c>
      <c r="H10" s="65"/>
      <c r="I10" s="65"/>
      <c r="J10" s="52"/>
      <c r="K10" s="52"/>
      <c r="L10" s="53"/>
    </row>
    <row r="11" spans="1:21" x14ac:dyDescent="0.25">
      <c r="A11" s="71" t="s">
        <v>15</v>
      </c>
      <c r="B11" s="71"/>
      <c r="C11" s="55">
        <v>0</v>
      </c>
      <c r="D11" s="71" t="s">
        <v>20</v>
      </c>
      <c r="E11" s="71"/>
      <c r="F11" s="71"/>
      <c r="G11" s="55">
        <v>0</v>
      </c>
      <c r="H11" s="65"/>
      <c r="I11" s="52"/>
      <c r="J11" s="52"/>
      <c r="K11" s="52"/>
      <c r="L11" s="53"/>
    </row>
    <row r="12" spans="1:21" x14ac:dyDescent="0.25">
      <c r="A12" s="66"/>
      <c r="B12" s="67"/>
      <c r="C12" s="67"/>
      <c r="D12" s="67"/>
      <c r="E12" s="52"/>
      <c r="F12" s="52"/>
      <c r="G12" s="52"/>
      <c r="H12" s="52"/>
      <c r="I12" s="52"/>
      <c r="J12" s="52"/>
      <c r="K12" s="52"/>
      <c r="L12" s="53"/>
    </row>
    <row r="13" spans="1:21" x14ac:dyDescent="0.25">
      <c r="A13" s="75" t="s">
        <v>4</v>
      </c>
      <c r="B13" s="75"/>
      <c r="C13" s="75"/>
      <c r="D13" s="75"/>
      <c r="E13" s="56">
        <v>21</v>
      </c>
      <c r="F13" s="52"/>
      <c r="G13" s="52"/>
      <c r="H13" s="52"/>
      <c r="I13" s="52"/>
      <c r="J13" s="52"/>
      <c r="K13" s="52"/>
      <c r="L13" s="53"/>
    </row>
    <row r="14" spans="1:21" x14ac:dyDescent="0.25">
      <c r="A14" s="75" t="s">
        <v>8</v>
      </c>
      <c r="B14" s="75"/>
      <c r="C14" s="75"/>
      <c r="D14" s="75"/>
      <c r="E14" s="68">
        <f>($C$7*Grunddaten!$B$3+Industrie!$C$8*Grunddaten!$B$4+Industrie!$C$9*Grunddaten!$B$5+Industrie!$C$10*Grunddaten!$B$6+Industrie!$C$11*Grunddaten!$B$7+Industrie!$G$7*Grunddaten!$B$8+Industrie!$G$8*Grunddaten!$B$9+Industrie!$G$9*Grunddaten!$B$10+Industrie!$G$10*Grunddaten!$B$11+Industrie!$G$11*Grunddaten!$B$12)/1000</f>
        <v>0</v>
      </c>
      <c r="F14" s="52"/>
      <c r="G14" s="52"/>
      <c r="H14" s="52"/>
      <c r="I14" s="52"/>
      <c r="J14" s="52"/>
      <c r="K14" s="52"/>
      <c r="L14" s="53"/>
    </row>
    <row r="15" spans="1:21" x14ac:dyDescent="0.25">
      <c r="A15" s="75" t="s">
        <v>7</v>
      </c>
      <c r="B15" s="75"/>
      <c r="C15" s="75"/>
      <c r="D15" s="75"/>
      <c r="E15" s="55">
        <v>10</v>
      </c>
      <c r="F15" s="52"/>
      <c r="G15" s="52"/>
      <c r="H15" s="52"/>
      <c r="I15" s="52"/>
      <c r="J15" s="52"/>
      <c r="K15" s="52"/>
      <c r="L15" s="53"/>
    </row>
    <row r="16" spans="1:21" x14ac:dyDescent="0.25">
      <c r="A16" s="75" t="s">
        <v>3</v>
      </c>
      <c r="B16" s="75"/>
      <c r="C16" s="75"/>
      <c r="D16" s="75"/>
      <c r="E16" s="55">
        <v>250</v>
      </c>
      <c r="F16" s="52"/>
      <c r="G16" s="52"/>
      <c r="H16" s="52"/>
      <c r="I16" s="52"/>
      <c r="J16" s="52"/>
      <c r="K16" s="52"/>
      <c r="L16" s="53"/>
    </row>
    <row r="17" spans="1:12" s="7" customFormat="1" x14ac:dyDescent="0.25">
      <c r="A17" s="76" t="s">
        <v>5</v>
      </c>
      <c r="B17" s="76"/>
      <c r="C17" s="76"/>
      <c r="D17" s="76"/>
      <c r="E17" s="69">
        <f>E13*E14*E15*E16/100</f>
        <v>0</v>
      </c>
      <c r="F17" s="52"/>
      <c r="G17" s="52"/>
      <c r="H17" s="52"/>
      <c r="I17" s="52"/>
      <c r="J17" s="52"/>
      <c r="K17" s="52"/>
      <c r="L17" s="54"/>
    </row>
    <row r="18" spans="1:12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3"/>
    </row>
    <row r="19" spans="1:12" ht="15.75" x14ac:dyDescent="0.25">
      <c r="A19" s="21"/>
      <c r="B19" s="21"/>
      <c r="C19" s="21"/>
      <c r="D19" s="84" t="s">
        <v>80</v>
      </c>
      <c r="E19" s="84"/>
      <c r="F19" s="84"/>
      <c r="G19" s="84"/>
      <c r="H19" s="84"/>
      <c r="I19" s="84"/>
      <c r="J19" s="84"/>
      <c r="K19" s="21"/>
      <c r="L19" s="22"/>
    </row>
    <row r="20" spans="1:12" x14ac:dyDescent="0.25">
      <c r="A20" s="23"/>
      <c r="B20" s="72" t="s">
        <v>2</v>
      </c>
      <c r="C20" s="72"/>
      <c r="D20" s="72"/>
      <c r="E20" s="72"/>
      <c r="F20" s="72"/>
      <c r="G20" s="72"/>
      <c r="H20" s="72"/>
      <c r="I20" s="72"/>
      <c r="J20" s="72"/>
      <c r="K20" s="72"/>
      <c r="L20" s="24"/>
    </row>
    <row r="21" spans="1:12" x14ac:dyDescent="0.25">
      <c r="A21" s="2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26"/>
    </row>
    <row r="22" spans="1:12" x14ac:dyDescent="0.25">
      <c r="A22" s="37" t="s">
        <v>0</v>
      </c>
      <c r="B22" s="37"/>
      <c r="C22" s="37"/>
      <c r="D22" s="27" t="s">
        <v>1</v>
      </c>
      <c r="E22" s="72" t="s">
        <v>0</v>
      </c>
      <c r="F22" s="72"/>
      <c r="G22" s="72"/>
      <c r="H22" s="27" t="s">
        <v>1</v>
      </c>
      <c r="I22" s="41"/>
      <c r="J22" s="41"/>
      <c r="K22" s="41"/>
      <c r="L22" s="28"/>
    </row>
    <row r="23" spans="1:12" x14ac:dyDescent="0.25">
      <c r="A23" s="73" t="s">
        <v>30</v>
      </c>
      <c r="B23" s="73"/>
      <c r="C23" s="73"/>
      <c r="D23" s="20">
        <f>C7</f>
        <v>0</v>
      </c>
      <c r="E23" s="73" t="s">
        <v>33</v>
      </c>
      <c r="F23" s="73"/>
      <c r="G23" s="73"/>
      <c r="H23" s="20">
        <f>G7</f>
        <v>0</v>
      </c>
      <c r="I23" s="41"/>
      <c r="J23" s="41"/>
      <c r="K23" s="41"/>
      <c r="L23" s="26"/>
    </row>
    <row r="24" spans="1:12" x14ac:dyDescent="0.25">
      <c r="A24" s="73" t="s">
        <v>28</v>
      </c>
      <c r="B24" s="73"/>
      <c r="C24" s="73"/>
      <c r="D24" s="20">
        <f>C8</f>
        <v>0</v>
      </c>
      <c r="E24" s="73" t="s">
        <v>33</v>
      </c>
      <c r="F24" s="73"/>
      <c r="G24" s="73"/>
      <c r="H24" s="20">
        <f>G8</f>
        <v>0</v>
      </c>
      <c r="I24" s="41"/>
      <c r="J24" s="41"/>
      <c r="K24" s="41"/>
      <c r="L24" s="26"/>
    </row>
    <row r="25" spans="1:12" x14ac:dyDescent="0.25">
      <c r="A25" s="73" t="s">
        <v>29</v>
      </c>
      <c r="B25" s="73"/>
      <c r="C25" s="73"/>
      <c r="D25" s="20">
        <f>C9</f>
        <v>0</v>
      </c>
      <c r="E25" s="73" t="s">
        <v>34</v>
      </c>
      <c r="F25" s="73"/>
      <c r="G25" s="73"/>
      <c r="H25" s="20">
        <f>G9</f>
        <v>0</v>
      </c>
      <c r="I25" s="41"/>
      <c r="J25" s="41"/>
      <c r="K25" s="41"/>
      <c r="L25" s="26"/>
    </row>
    <row r="26" spans="1:12" x14ac:dyDescent="0.25">
      <c r="A26" s="73" t="s">
        <v>31</v>
      </c>
      <c r="B26" s="73"/>
      <c r="C26" s="73"/>
      <c r="D26" s="20">
        <f>C10</f>
        <v>0</v>
      </c>
      <c r="E26" s="73" t="s">
        <v>36</v>
      </c>
      <c r="F26" s="73"/>
      <c r="G26" s="73"/>
      <c r="H26" s="20">
        <f>G10</f>
        <v>0</v>
      </c>
      <c r="I26" s="41"/>
      <c r="J26" s="41"/>
      <c r="K26" s="41"/>
      <c r="L26" s="26"/>
    </row>
    <row r="27" spans="1:12" x14ac:dyDescent="0.25">
      <c r="A27" s="73" t="s">
        <v>32</v>
      </c>
      <c r="B27" s="73"/>
      <c r="C27" s="73"/>
      <c r="D27" s="20">
        <f>C11</f>
        <v>0</v>
      </c>
      <c r="E27" s="73" t="s">
        <v>35</v>
      </c>
      <c r="F27" s="73"/>
      <c r="G27" s="73"/>
      <c r="H27" s="20">
        <f>G11</f>
        <v>0</v>
      </c>
      <c r="I27" s="41"/>
      <c r="J27" s="41"/>
      <c r="K27" s="41"/>
      <c r="L27" s="26"/>
    </row>
    <row r="28" spans="1:12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</row>
    <row r="29" spans="1:12" x14ac:dyDescent="0.25">
      <c r="A29" s="74" t="s">
        <v>4</v>
      </c>
      <c r="B29" s="74"/>
      <c r="C29" s="74"/>
      <c r="D29" s="74"/>
      <c r="E29" s="42">
        <f>E13</f>
        <v>21</v>
      </c>
      <c r="F29" s="41"/>
      <c r="G29" s="41"/>
      <c r="H29" s="41"/>
      <c r="I29" s="41"/>
      <c r="J29" s="41"/>
      <c r="K29" s="41"/>
      <c r="L29" s="26"/>
    </row>
    <row r="30" spans="1:12" x14ac:dyDescent="0.25">
      <c r="A30" s="74" t="s">
        <v>8</v>
      </c>
      <c r="B30" s="74"/>
      <c r="C30" s="74"/>
      <c r="D30" s="74"/>
      <c r="E30" s="34">
        <f>($D$23*Grunddaten!$L$3+Industrie!$D$24*Grunddaten!$L$4+Industrie!$D$25*Grunddaten!$L$5+Industrie!$D$26*Grunddaten!$L$6+Industrie!$D$27*Grunddaten!$L$7+Industrie!$H$23*Grunddaten!$L$8+Industrie!$H$24*Grunddaten!$L$9+Industrie!$H$25*Grunddaten!$L$10+Industrie!$H$26*Grunddaten!$L$11+Industrie!$H$27*Grunddaten!$L$12)/1000</f>
        <v>0</v>
      </c>
      <c r="F30" s="41"/>
      <c r="G30" s="41"/>
      <c r="H30" s="41"/>
      <c r="I30" s="41"/>
      <c r="J30" s="41"/>
      <c r="K30" s="41"/>
      <c r="L30" s="26"/>
    </row>
    <row r="31" spans="1:12" x14ac:dyDescent="0.25">
      <c r="A31" s="74" t="s">
        <v>9</v>
      </c>
      <c r="B31" s="74"/>
      <c r="C31" s="74"/>
      <c r="D31" s="74"/>
      <c r="E31" s="20">
        <f>E15</f>
        <v>10</v>
      </c>
      <c r="F31" s="41"/>
      <c r="G31" s="41"/>
      <c r="H31" s="41"/>
      <c r="I31" s="41"/>
      <c r="J31" s="41"/>
      <c r="K31" s="41"/>
      <c r="L31" s="26"/>
    </row>
    <row r="32" spans="1:12" x14ac:dyDescent="0.25">
      <c r="A32" s="74" t="s">
        <v>3</v>
      </c>
      <c r="B32" s="74"/>
      <c r="C32" s="74"/>
      <c r="D32" s="74"/>
      <c r="E32" s="20">
        <f>E16</f>
        <v>250</v>
      </c>
      <c r="F32" s="70" t="s">
        <v>82</v>
      </c>
      <c r="G32" s="70"/>
      <c r="H32" s="70"/>
      <c r="I32" s="70"/>
      <c r="J32" s="45">
        <f>$D$23*Grunddaten!$K$3+Industrie!$D$24*Grunddaten!$K$4+Industrie!$D$25*Grunddaten!$K$5+Industrie!$D$26*Grunddaten!$K$6+Industrie!$D$27*Grunddaten!$K$7+Industrie!$H$23*Grunddaten!$K$8+Industrie!$H$24*Grunddaten!$K$9+Industrie!$H$25*Grunddaten!$K$10+Industrie!$H$26*Grunddaten!$K$11+Industrie!$H$27*Grunddaten!$K$12</f>
        <v>0</v>
      </c>
      <c r="K32" s="41"/>
      <c r="L32" s="26"/>
    </row>
    <row r="33" spans="1:20" s="2" customFormat="1" x14ac:dyDescent="0.25">
      <c r="A33" s="70" t="s">
        <v>5</v>
      </c>
      <c r="B33" s="70"/>
      <c r="C33" s="70"/>
      <c r="D33" s="70"/>
      <c r="E33" s="43">
        <f>E29*E30*E31*E32/100</f>
        <v>0</v>
      </c>
      <c r="F33" s="70" t="s">
        <v>81</v>
      </c>
      <c r="G33" s="70"/>
      <c r="H33" s="70"/>
      <c r="I33" s="70"/>
      <c r="J33" s="45">
        <f>$D$23*Grunddaten!$J$3+Industrie!$D$24*Grunddaten!$J$4+Industrie!$D$25*Grunddaten!$J$5+Industrie!$D$26*Grunddaten!$J$6+Industrie!$D$27*Grunddaten!$J$7+Industrie!$H$23*Grunddaten!$J$8+Industrie!$H$24*Grunddaten!$J$21+Industrie!$H$25*Grunddaten!$J$10+Industrie!$H$26*Grunddaten!$J$11+Industrie!$H$27*Grunddaten!$J$12</f>
        <v>0</v>
      </c>
      <c r="K33" s="41"/>
      <c r="L33" s="29"/>
    </row>
    <row r="34" spans="1:20" s="2" customForma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20" s="2" customForma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20" s="2" customForma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6"/>
      <c r="M36" s="1"/>
      <c r="N36" s="1"/>
      <c r="O36" s="1"/>
      <c r="P36" s="1"/>
      <c r="Q36" s="1"/>
      <c r="R36"/>
      <c r="S36"/>
      <c r="T36"/>
    </row>
    <row r="37" spans="1:20" s="2" customFormat="1" x14ac:dyDescent="0.25">
      <c r="A37" s="30"/>
      <c r="B37" s="30"/>
      <c r="C37" s="30"/>
      <c r="D37" s="30"/>
      <c r="E37" s="16"/>
      <c r="F37" s="16"/>
      <c r="G37" s="16"/>
      <c r="H37" s="16"/>
      <c r="I37" s="16"/>
      <c r="J37" s="16"/>
      <c r="K37" s="16"/>
      <c r="L37" s="16"/>
      <c r="M37" s="1"/>
      <c r="N37" s="1"/>
      <c r="O37" s="1"/>
      <c r="P37" s="1"/>
      <c r="Q37" s="1"/>
      <c r="R37"/>
      <c r="S37"/>
      <c r="T37"/>
    </row>
    <row r="38" spans="1:20" s="2" customFormat="1" x14ac:dyDescent="0.25">
      <c r="A38" s="30"/>
      <c r="B38" s="30"/>
      <c r="C38" s="30"/>
      <c r="D38" s="30"/>
      <c r="E38" s="16"/>
      <c r="F38" s="16"/>
      <c r="G38" s="16"/>
      <c r="H38" s="16"/>
      <c r="I38" s="16"/>
      <c r="J38" s="16"/>
      <c r="K38" s="16"/>
      <c r="L38" s="16"/>
      <c r="M38" s="1"/>
      <c r="N38" s="1"/>
      <c r="O38" s="1"/>
      <c r="P38" s="1"/>
      <c r="Q38" s="1"/>
      <c r="R38"/>
      <c r="S38"/>
      <c r="T38"/>
    </row>
    <row r="39" spans="1:20" s="2" customFormat="1" x14ac:dyDescent="0.25">
      <c r="A39" s="30"/>
      <c r="B39" s="30"/>
      <c r="C39" s="30"/>
      <c r="D39" s="30"/>
      <c r="E39" s="16"/>
      <c r="F39" s="16"/>
      <c r="G39" s="16"/>
      <c r="H39" s="16"/>
      <c r="I39" s="16"/>
      <c r="J39" s="16"/>
      <c r="K39" s="16"/>
      <c r="L39" s="16"/>
      <c r="M39" s="1"/>
      <c r="N39" s="1"/>
      <c r="O39" s="1"/>
      <c r="P39" s="1"/>
      <c r="Q39" s="1"/>
      <c r="R39"/>
      <c r="S39"/>
      <c r="T39"/>
    </row>
    <row r="40" spans="1:20" s="2" customFormat="1" x14ac:dyDescent="0.25">
      <c r="A40" s="30"/>
      <c r="B40" s="30"/>
      <c r="C40" s="30"/>
      <c r="D40" s="30"/>
      <c r="E40" s="16"/>
      <c r="F40" s="16"/>
      <c r="G40" s="16"/>
      <c r="H40" s="16"/>
      <c r="I40" s="16"/>
      <c r="J40" s="16"/>
      <c r="K40" s="16"/>
      <c r="L40" s="16"/>
      <c r="M40" s="1"/>
      <c r="N40" s="1"/>
      <c r="O40" s="1"/>
      <c r="P40" s="1"/>
      <c r="Q40" s="1"/>
      <c r="R40"/>
      <c r="S40"/>
      <c r="T40"/>
    </row>
    <row r="41" spans="1:20" s="2" customFormat="1" x14ac:dyDescent="0.25">
      <c r="A41" s="30"/>
      <c r="B41" s="30"/>
      <c r="C41" s="30"/>
      <c r="D41" s="30"/>
      <c r="E41" s="16"/>
      <c r="F41" s="16"/>
      <c r="G41" s="16"/>
      <c r="H41" s="16"/>
      <c r="I41" s="16"/>
      <c r="J41" s="16"/>
      <c r="K41" s="16"/>
      <c r="L41" s="16"/>
      <c r="M41" s="1"/>
      <c r="N41" s="1"/>
      <c r="O41" s="1"/>
      <c r="P41" s="1"/>
      <c r="Q41" s="1"/>
      <c r="R41"/>
      <c r="S41"/>
      <c r="T41"/>
    </row>
    <row r="42" spans="1:20" s="2" customFormat="1" x14ac:dyDescent="0.25">
      <c r="A42" s="30"/>
      <c r="B42" s="30"/>
      <c r="C42" s="30"/>
      <c r="D42" s="30"/>
      <c r="E42" s="16"/>
      <c r="F42" s="16"/>
      <c r="G42" s="16"/>
      <c r="H42" s="16"/>
      <c r="I42" s="16"/>
      <c r="J42" s="16"/>
      <c r="K42" s="16"/>
      <c r="L42" s="16"/>
      <c r="M42" s="1"/>
      <c r="N42" s="1"/>
      <c r="O42" s="1"/>
      <c r="P42" s="1"/>
      <c r="Q42" s="1"/>
      <c r="R42"/>
      <c r="S42"/>
      <c r="T42"/>
    </row>
    <row r="43" spans="1:20" s="2" customFormat="1" x14ac:dyDescent="0.25">
      <c r="A43" s="30"/>
      <c r="B43" s="30"/>
      <c r="C43" s="30"/>
      <c r="D43" s="30"/>
      <c r="E43" s="16"/>
      <c r="F43" s="16"/>
      <c r="G43" s="16"/>
      <c r="H43" s="16"/>
      <c r="I43" s="16"/>
      <c r="J43" s="16"/>
      <c r="K43" s="16"/>
      <c r="L43" s="16"/>
      <c r="M43" s="1"/>
      <c r="N43" s="1"/>
      <c r="O43" s="1"/>
      <c r="P43" s="1"/>
      <c r="Q43" s="1"/>
      <c r="R43"/>
      <c r="S43"/>
      <c r="T43"/>
    </row>
    <row r="44" spans="1:20" s="2" customFormat="1" x14ac:dyDescent="0.25">
      <c r="A44" s="30"/>
      <c r="B44" s="30"/>
      <c r="C44" s="30"/>
      <c r="D44" s="30"/>
      <c r="E44" s="16"/>
      <c r="F44" s="16"/>
      <c r="G44" s="16"/>
      <c r="H44" s="16"/>
      <c r="I44" s="16"/>
      <c r="J44" s="16"/>
      <c r="K44" s="16"/>
      <c r="L44" s="16"/>
      <c r="M44" s="1"/>
      <c r="N44" s="1"/>
      <c r="O44" s="1"/>
      <c r="P44" s="1"/>
      <c r="Q44" s="1"/>
      <c r="R44"/>
      <c r="S44"/>
      <c r="T44"/>
    </row>
    <row r="45" spans="1:20" s="2" customFormat="1" ht="18.75" x14ac:dyDescent="0.25">
      <c r="A45" s="31" t="s">
        <v>24</v>
      </c>
      <c r="B45" s="32"/>
      <c r="C45" s="32"/>
      <c r="D45" s="32"/>
      <c r="E45" s="32"/>
      <c r="F45" s="32"/>
      <c r="G45" s="32"/>
      <c r="H45" s="32"/>
      <c r="I45" s="32"/>
      <c r="J45" s="33">
        <f>E17-E33</f>
        <v>0</v>
      </c>
      <c r="K45" s="31" t="s">
        <v>6</v>
      </c>
      <c r="L45" s="32"/>
      <c r="P45" s="1"/>
      <c r="T45"/>
    </row>
    <row r="46" spans="1:20" s="2" customFormat="1" x14ac:dyDescent="0.25"/>
    <row r="47" spans="1:20" s="2" customFormat="1" x14ac:dyDescent="0.25"/>
    <row r="48" spans="1:2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</sheetData>
  <sheetProtection algorithmName="SHA-512" hashValue="mc87W36b/bUoP0bqIDOiuuU8VnhzMT59cIFfy961OWMEKrgmKF14fK7KBZaePGYOJS6kwRuug5+aIHjO1XPXjw==" saltValue="liusKSFoa1IDXnPKiLXQ6g==" spinCount="100000" sheet="1" objects="1" scenarios="1" selectLockedCells="1"/>
  <customSheetViews>
    <customSheetView guid="{70ED4B3F-A603-4130-9410-3D6D2C5E3BBC}" showGridLines="0">
      <selection activeCell="H15" sqref="H15"/>
      <pageMargins left="0.25" right="0.25" top="0.75" bottom="0.75" header="0.3" footer="0.3"/>
      <pageSetup paperSize="9" orientation="landscape" r:id="rId1"/>
    </customSheetView>
  </customSheetViews>
  <mergeCells count="42">
    <mergeCell ref="F32:I32"/>
    <mergeCell ref="D3:J3"/>
    <mergeCell ref="D4:J4"/>
    <mergeCell ref="A1:L1"/>
    <mergeCell ref="B21:K21"/>
    <mergeCell ref="A5:L5"/>
    <mergeCell ref="A13:D13"/>
    <mergeCell ref="A14:D14"/>
    <mergeCell ref="A15:D15"/>
    <mergeCell ref="D19:J19"/>
    <mergeCell ref="B20:K20"/>
    <mergeCell ref="A6:B6"/>
    <mergeCell ref="D6:F6"/>
    <mergeCell ref="A32:D32"/>
    <mergeCell ref="A33:D33"/>
    <mergeCell ref="A16:D16"/>
    <mergeCell ref="A17:D17"/>
    <mergeCell ref="A29:D29"/>
    <mergeCell ref="A30:D30"/>
    <mergeCell ref="A27:C27"/>
    <mergeCell ref="A31:D31"/>
    <mergeCell ref="E23:G23"/>
    <mergeCell ref="A23:C23"/>
    <mergeCell ref="A24:C24"/>
    <mergeCell ref="A25:C25"/>
    <mergeCell ref="A26:C26"/>
    <mergeCell ref="F33:I33"/>
    <mergeCell ref="D11:F11"/>
    <mergeCell ref="A7:B7"/>
    <mergeCell ref="A8:B8"/>
    <mergeCell ref="A9:B9"/>
    <mergeCell ref="A10:B10"/>
    <mergeCell ref="A11:B11"/>
    <mergeCell ref="D7:F7"/>
    <mergeCell ref="D8:F8"/>
    <mergeCell ref="D9:F9"/>
    <mergeCell ref="D10:F10"/>
    <mergeCell ref="E22:G22"/>
    <mergeCell ref="E24:G24"/>
    <mergeCell ref="E25:G25"/>
    <mergeCell ref="E26:G26"/>
    <mergeCell ref="E27:G27"/>
  </mergeCells>
  <phoneticPr fontId="4" type="noConversion"/>
  <pageMargins left="0.25" right="0.25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showGridLines="0" zoomScaleNormal="100" workbookViewId="0">
      <selection activeCell="C7" sqref="C7"/>
    </sheetView>
  </sheetViews>
  <sheetFormatPr baseColWidth="10" defaultRowHeight="15" x14ac:dyDescent="0.25"/>
  <cols>
    <col min="1" max="1" width="15" customWidth="1"/>
    <col min="2" max="3" width="8.28515625" customWidth="1"/>
    <col min="4" max="4" width="9.28515625" customWidth="1"/>
    <col min="5" max="6" width="8.42578125" customWidth="1"/>
    <col min="7" max="7" width="11.28515625" customWidth="1"/>
    <col min="8" max="8" width="9.140625" customWidth="1"/>
    <col min="9" max="9" width="8.85546875" customWidth="1"/>
    <col min="10" max="10" width="13.7109375" customWidth="1"/>
    <col min="11" max="11" width="14.7109375" customWidth="1"/>
    <col min="12" max="12" width="1.28515625" customWidth="1"/>
    <col min="13" max="13" width="12.5703125" customWidth="1"/>
    <col min="14" max="14" width="8.5703125" customWidth="1"/>
    <col min="15" max="15" width="19.140625" customWidth="1"/>
    <col min="16" max="16" width="8.85546875" customWidth="1"/>
    <col min="17" max="17" width="15.7109375" customWidth="1"/>
    <col min="18" max="18" width="10.28515625" customWidth="1"/>
    <col min="19" max="19" width="18" customWidth="1"/>
    <col min="20" max="20" width="14.140625" customWidth="1"/>
    <col min="21" max="21" width="1.140625" customWidth="1"/>
  </cols>
  <sheetData>
    <row r="1" spans="1:21" s="5" customFormat="1" ht="26.25" customHeight="1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/>
      <c r="N1"/>
      <c r="O1"/>
      <c r="P1"/>
      <c r="Q1"/>
      <c r="R1"/>
      <c r="S1"/>
      <c r="T1"/>
      <c r="U1" s="4"/>
    </row>
    <row r="2" spans="1:2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1"/>
      <c r="N2" s="1"/>
      <c r="O2" s="1"/>
      <c r="P2" s="1"/>
      <c r="Q2" s="1"/>
    </row>
    <row r="3" spans="1:21" s="6" customFormat="1" ht="15.75" x14ac:dyDescent="0.25">
      <c r="A3" s="10"/>
      <c r="B3" s="10"/>
      <c r="C3" s="10"/>
      <c r="D3" s="89" t="s">
        <v>78</v>
      </c>
      <c r="E3" s="90"/>
      <c r="F3" s="90"/>
      <c r="G3" s="90"/>
      <c r="H3" s="90"/>
      <c r="I3" s="90"/>
      <c r="J3" s="90"/>
      <c r="K3" s="10"/>
      <c r="L3" s="11"/>
    </row>
    <row r="4" spans="1:21" s="4" customFormat="1" ht="12.75" x14ac:dyDescent="0.2">
      <c r="A4" s="12"/>
      <c r="B4" s="12"/>
      <c r="C4" s="12"/>
      <c r="D4" s="91" t="s">
        <v>79</v>
      </c>
      <c r="E4" s="92"/>
      <c r="F4" s="92"/>
      <c r="G4" s="92"/>
      <c r="H4" s="92"/>
      <c r="I4" s="92"/>
      <c r="J4" s="92"/>
      <c r="K4" s="12"/>
      <c r="L4" s="13"/>
    </row>
    <row r="5" spans="1:2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21" s="3" customFormat="1" ht="12.75" x14ac:dyDescent="0.2">
      <c r="A6" s="91" t="s">
        <v>0</v>
      </c>
      <c r="B6" s="91"/>
      <c r="C6" s="35" t="s">
        <v>1</v>
      </c>
      <c r="D6" s="91" t="s">
        <v>0</v>
      </c>
      <c r="E6" s="91"/>
      <c r="F6" s="91"/>
      <c r="G6" s="35" t="s">
        <v>1</v>
      </c>
      <c r="H6" s="35"/>
      <c r="I6" s="35"/>
      <c r="J6" s="18"/>
      <c r="K6" s="18"/>
      <c r="L6" s="14"/>
    </row>
    <row r="7" spans="1:21" x14ac:dyDescent="0.25">
      <c r="A7" s="85" t="s">
        <v>40</v>
      </c>
      <c r="B7" s="85"/>
      <c r="C7" s="55">
        <v>0</v>
      </c>
      <c r="D7" s="85" t="s">
        <v>42</v>
      </c>
      <c r="E7" s="85"/>
      <c r="F7" s="85"/>
      <c r="G7" s="55">
        <v>0</v>
      </c>
      <c r="H7" s="18" t="s">
        <v>37</v>
      </c>
      <c r="I7" s="15"/>
      <c r="J7" s="18"/>
      <c r="K7" s="18"/>
      <c r="L7" s="16"/>
    </row>
    <row r="8" spans="1:21" x14ac:dyDescent="0.25">
      <c r="A8" s="85" t="s">
        <v>41</v>
      </c>
      <c r="B8" s="85"/>
      <c r="C8" s="55">
        <v>0</v>
      </c>
      <c r="D8" s="85" t="s">
        <v>43</v>
      </c>
      <c r="E8" s="85"/>
      <c r="F8" s="85"/>
      <c r="G8" s="55">
        <v>0</v>
      </c>
      <c r="H8" s="15"/>
      <c r="I8" s="15"/>
      <c r="J8" s="18"/>
      <c r="K8" s="18"/>
      <c r="L8" s="16"/>
    </row>
    <row r="9" spans="1:21" x14ac:dyDescent="0.25">
      <c r="A9" s="85" t="s">
        <v>22</v>
      </c>
      <c r="B9" s="85"/>
      <c r="C9" s="55">
        <v>0</v>
      </c>
      <c r="D9" s="85" t="s">
        <v>44</v>
      </c>
      <c r="E9" s="85"/>
      <c r="F9" s="85"/>
      <c r="G9" s="55">
        <v>0</v>
      </c>
      <c r="H9" s="15"/>
      <c r="I9" s="15"/>
      <c r="J9" s="18"/>
      <c r="K9" s="18"/>
      <c r="L9" s="16"/>
    </row>
    <row r="10" spans="1:21" x14ac:dyDescent="0.25">
      <c r="A10" s="85" t="s">
        <v>23</v>
      </c>
      <c r="B10" s="85"/>
      <c r="C10" s="55">
        <v>0</v>
      </c>
      <c r="D10" s="85" t="s">
        <v>46</v>
      </c>
      <c r="E10" s="85"/>
      <c r="F10" s="85"/>
      <c r="G10" s="55">
        <v>0</v>
      </c>
      <c r="H10" s="15"/>
      <c r="I10" s="15"/>
      <c r="J10" s="18"/>
      <c r="K10" s="18"/>
      <c r="L10" s="16"/>
    </row>
    <row r="11" spans="1:21" x14ac:dyDescent="0.25">
      <c r="A11" s="85" t="s">
        <v>12</v>
      </c>
      <c r="B11" s="85"/>
      <c r="C11" s="55">
        <v>0</v>
      </c>
      <c r="D11" s="85" t="s">
        <v>50</v>
      </c>
      <c r="E11" s="85"/>
      <c r="F11" s="85"/>
      <c r="G11" s="55">
        <v>0</v>
      </c>
      <c r="H11" s="15"/>
      <c r="I11" s="18"/>
      <c r="J11" s="18"/>
      <c r="K11" s="18"/>
      <c r="L11" s="16"/>
    </row>
    <row r="12" spans="1:21" x14ac:dyDescent="0.25">
      <c r="A12" s="17"/>
      <c r="B12" s="36"/>
      <c r="C12" s="36"/>
      <c r="D12" s="36"/>
      <c r="E12" s="18"/>
      <c r="F12" s="18"/>
      <c r="G12" s="18"/>
      <c r="H12" s="18"/>
      <c r="I12" s="18"/>
      <c r="J12" s="18"/>
      <c r="K12" s="18"/>
      <c r="L12" s="16"/>
    </row>
    <row r="13" spans="1:21" x14ac:dyDescent="0.25">
      <c r="A13" s="86" t="s">
        <v>4</v>
      </c>
      <c r="B13" s="86"/>
      <c r="C13" s="86"/>
      <c r="D13" s="86"/>
      <c r="E13" s="56">
        <v>21</v>
      </c>
      <c r="F13" s="18"/>
      <c r="G13" s="18"/>
      <c r="H13" s="18"/>
      <c r="I13" s="18"/>
      <c r="J13" s="18"/>
      <c r="K13" s="18"/>
      <c r="L13" s="16"/>
    </row>
    <row r="14" spans="1:21" x14ac:dyDescent="0.25">
      <c r="A14" s="86" t="s">
        <v>8</v>
      </c>
      <c r="B14" s="86"/>
      <c r="C14" s="86"/>
      <c r="D14" s="86"/>
      <c r="E14" s="34">
        <f>($C$7*Grunddaten!$B$15+Büro!$C$8*Grunddaten!$B$16+Büro!$C$9*Grunddaten!$B$17+Büro!$C$10*Grunddaten!$B$18+Büro!$C$11*Grunddaten!$B$19+Büro!$G$7*Grunddaten!$B$20+Büro!$G$8*Grunddaten!$B$21+Büro!$G$9*Grunddaten!$B$22+Büro!$G$10*Grunddaten!$B$23+Büro!$G$11*Grunddaten!$B$24)/1000</f>
        <v>0</v>
      </c>
      <c r="F14" s="18"/>
      <c r="G14" s="18"/>
      <c r="H14" s="18"/>
      <c r="I14" s="18"/>
      <c r="J14" s="18"/>
      <c r="K14" s="18"/>
      <c r="L14" s="16"/>
    </row>
    <row r="15" spans="1:21" x14ac:dyDescent="0.25">
      <c r="A15" s="86" t="s">
        <v>7</v>
      </c>
      <c r="B15" s="86"/>
      <c r="C15" s="86"/>
      <c r="D15" s="86"/>
      <c r="E15" s="55">
        <v>10</v>
      </c>
      <c r="F15" s="18"/>
      <c r="G15" s="18"/>
      <c r="H15" s="18"/>
      <c r="I15" s="18"/>
      <c r="J15" s="18"/>
      <c r="K15" s="18"/>
      <c r="L15" s="16"/>
    </row>
    <row r="16" spans="1:21" x14ac:dyDescent="0.25">
      <c r="A16" s="86" t="s">
        <v>3</v>
      </c>
      <c r="B16" s="86"/>
      <c r="C16" s="86"/>
      <c r="D16" s="86"/>
      <c r="E16" s="55">
        <v>250</v>
      </c>
      <c r="F16" s="18"/>
      <c r="G16" s="18"/>
      <c r="H16" s="18"/>
      <c r="I16" s="18"/>
      <c r="J16" s="18"/>
      <c r="K16" s="18"/>
      <c r="L16" s="16"/>
    </row>
    <row r="17" spans="1:12" s="7" customFormat="1" x14ac:dyDescent="0.25">
      <c r="A17" s="87" t="s">
        <v>5</v>
      </c>
      <c r="B17" s="87"/>
      <c r="C17" s="87"/>
      <c r="D17" s="87"/>
      <c r="E17" s="44">
        <f>E13*E14*E15*E16/100</f>
        <v>0</v>
      </c>
      <c r="F17" s="18"/>
      <c r="G17" s="18"/>
      <c r="H17" s="18"/>
      <c r="I17" s="18"/>
      <c r="J17" s="18"/>
      <c r="K17" s="18"/>
      <c r="L17" s="19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6"/>
    </row>
    <row r="19" spans="1:12" ht="15.75" x14ac:dyDescent="0.25">
      <c r="A19" s="21"/>
      <c r="B19" s="21"/>
      <c r="C19" s="21"/>
      <c r="D19" s="84" t="s">
        <v>80</v>
      </c>
      <c r="E19" s="84"/>
      <c r="F19" s="84"/>
      <c r="G19" s="84"/>
      <c r="H19" s="84"/>
      <c r="I19" s="84"/>
      <c r="J19" s="84"/>
      <c r="K19" s="21"/>
      <c r="L19" s="22"/>
    </row>
    <row r="20" spans="1:12" x14ac:dyDescent="0.25">
      <c r="A20" s="23"/>
      <c r="B20" s="72" t="s">
        <v>2</v>
      </c>
      <c r="C20" s="72"/>
      <c r="D20" s="72"/>
      <c r="E20" s="72"/>
      <c r="F20" s="72"/>
      <c r="G20" s="72"/>
      <c r="H20" s="72"/>
      <c r="I20" s="72"/>
      <c r="J20" s="72"/>
      <c r="K20" s="72"/>
      <c r="L20" s="24"/>
    </row>
    <row r="21" spans="1:12" x14ac:dyDescent="0.25">
      <c r="A21" s="2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26"/>
    </row>
    <row r="22" spans="1:12" x14ac:dyDescent="0.25">
      <c r="A22" s="37" t="s">
        <v>0</v>
      </c>
      <c r="B22" s="37"/>
      <c r="C22" s="37"/>
      <c r="D22" s="37" t="s">
        <v>1</v>
      </c>
      <c r="E22" s="72" t="s">
        <v>0</v>
      </c>
      <c r="F22" s="72"/>
      <c r="G22" s="72"/>
      <c r="H22" s="37" t="s">
        <v>1</v>
      </c>
      <c r="I22" s="41"/>
      <c r="J22" s="41"/>
      <c r="K22" s="41"/>
      <c r="L22" s="28"/>
    </row>
    <row r="23" spans="1:12" x14ac:dyDescent="0.25">
      <c r="A23" s="73" t="s">
        <v>38</v>
      </c>
      <c r="B23" s="73"/>
      <c r="C23" s="73"/>
      <c r="D23" s="20">
        <f>C7</f>
        <v>0</v>
      </c>
      <c r="E23" s="73" t="s">
        <v>48</v>
      </c>
      <c r="F23" s="73"/>
      <c r="G23" s="73"/>
      <c r="H23" s="20">
        <f>G7</f>
        <v>0</v>
      </c>
      <c r="I23" s="41"/>
      <c r="J23" s="41"/>
      <c r="K23" s="41"/>
      <c r="L23" s="26"/>
    </row>
    <row r="24" spans="1:12" x14ac:dyDescent="0.25">
      <c r="A24" s="73" t="s">
        <v>39</v>
      </c>
      <c r="B24" s="73"/>
      <c r="C24" s="73"/>
      <c r="D24" s="20">
        <f>C8</f>
        <v>0</v>
      </c>
      <c r="E24" s="73" t="s">
        <v>49</v>
      </c>
      <c r="F24" s="73"/>
      <c r="G24" s="73"/>
      <c r="H24" s="20">
        <f>G8</f>
        <v>0</v>
      </c>
      <c r="I24" s="41"/>
      <c r="J24" s="41"/>
      <c r="K24" s="41"/>
      <c r="L24" s="26"/>
    </row>
    <row r="25" spans="1:12" x14ac:dyDescent="0.25">
      <c r="A25" s="73" t="s">
        <v>27</v>
      </c>
      <c r="B25" s="73"/>
      <c r="C25" s="73"/>
      <c r="D25" s="20">
        <f>C9</f>
        <v>0</v>
      </c>
      <c r="E25" s="73" t="s">
        <v>45</v>
      </c>
      <c r="F25" s="73"/>
      <c r="G25" s="73"/>
      <c r="H25" s="20">
        <f>G9</f>
        <v>0</v>
      </c>
      <c r="I25" s="41"/>
      <c r="J25" s="41"/>
      <c r="K25" s="41"/>
      <c r="L25" s="26"/>
    </row>
    <row r="26" spans="1:12" x14ac:dyDescent="0.25">
      <c r="A26" s="73" t="s">
        <v>26</v>
      </c>
      <c r="B26" s="73"/>
      <c r="C26" s="73"/>
      <c r="D26" s="20">
        <f>C10</f>
        <v>0</v>
      </c>
      <c r="E26" s="73" t="s">
        <v>47</v>
      </c>
      <c r="F26" s="73"/>
      <c r="G26" s="73"/>
      <c r="H26" s="20">
        <f>G10</f>
        <v>0</v>
      </c>
      <c r="I26" s="41"/>
      <c r="J26" s="41"/>
      <c r="K26" s="41"/>
      <c r="L26" s="26"/>
    </row>
    <row r="27" spans="1:12" x14ac:dyDescent="0.25">
      <c r="A27" s="73" t="s">
        <v>25</v>
      </c>
      <c r="B27" s="73"/>
      <c r="C27" s="73"/>
      <c r="D27" s="20">
        <f>C11</f>
        <v>0</v>
      </c>
      <c r="E27" s="73" t="s">
        <v>51</v>
      </c>
      <c r="F27" s="73"/>
      <c r="G27" s="73"/>
      <c r="H27" s="20">
        <f>G11</f>
        <v>0</v>
      </c>
      <c r="I27" s="41"/>
      <c r="J27" s="41"/>
      <c r="K27" s="41"/>
      <c r="L27" s="26"/>
    </row>
    <row r="28" spans="1:12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</row>
    <row r="29" spans="1:12" x14ac:dyDescent="0.25">
      <c r="A29" s="74" t="s">
        <v>4</v>
      </c>
      <c r="B29" s="74"/>
      <c r="C29" s="74"/>
      <c r="D29" s="74"/>
      <c r="E29" s="42">
        <f>E13</f>
        <v>21</v>
      </c>
      <c r="F29" s="41"/>
      <c r="G29" s="41"/>
      <c r="H29" s="41"/>
      <c r="I29" s="41"/>
      <c r="J29" s="41"/>
      <c r="K29" s="41"/>
      <c r="L29" s="26"/>
    </row>
    <row r="30" spans="1:12" x14ac:dyDescent="0.25">
      <c r="A30" s="74" t="s">
        <v>8</v>
      </c>
      <c r="B30" s="74"/>
      <c r="C30" s="74"/>
      <c r="D30" s="74"/>
      <c r="E30" s="34">
        <f>($D$23*Grunddaten!$L$15+Büro!$D$24*Grunddaten!$L$16+Büro!$D$25*Grunddaten!$L$17+Büro!$D$26*Grunddaten!$L$18+Büro!$D$27*Grunddaten!$L$19+Büro!$H$23*Grunddaten!$L$20+Büro!$H$24*Grunddaten!$L$21+Büro!$H$25*Grunddaten!$L$22+Büro!$H$26*Grunddaten!$L$23+Büro!$H$27*Grunddaten!$L$24)/1000</f>
        <v>0</v>
      </c>
      <c r="F30" s="41"/>
      <c r="G30" s="41"/>
      <c r="H30" s="41"/>
      <c r="I30" s="41"/>
      <c r="J30" s="41"/>
      <c r="K30" s="41"/>
      <c r="L30" s="26"/>
    </row>
    <row r="31" spans="1:12" x14ac:dyDescent="0.25">
      <c r="A31" s="74" t="s">
        <v>9</v>
      </c>
      <c r="B31" s="74"/>
      <c r="C31" s="74"/>
      <c r="D31" s="74"/>
      <c r="E31" s="20">
        <f>E15</f>
        <v>10</v>
      </c>
      <c r="F31" s="41"/>
      <c r="G31" s="41"/>
      <c r="H31" s="41"/>
      <c r="I31" s="41"/>
      <c r="J31" s="41"/>
      <c r="K31" s="41"/>
      <c r="L31" s="26"/>
    </row>
    <row r="32" spans="1:12" x14ac:dyDescent="0.25">
      <c r="A32" s="74" t="s">
        <v>3</v>
      </c>
      <c r="B32" s="74"/>
      <c r="C32" s="74"/>
      <c r="D32" s="74"/>
      <c r="E32" s="20">
        <f>E16</f>
        <v>250</v>
      </c>
      <c r="F32" s="70" t="s">
        <v>82</v>
      </c>
      <c r="G32" s="70"/>
      <c r="H32" s="70"/>
      <c r="I32" s="70"/>
      <c r="J32" s="45">
        <f>$D$23*Grunddaten!$K$15+Büro!$D$24*Grunddaten!$K$16+Büro!$D$25*Grunddaten!$K$17+Büro!$D$26*Grunddaten!$K$18+Büro!$D$27*Grunddaten!$K$19+Büro!$H$23*Grunddaten!$K$20+Büro!$H$24*Grunddaten!$K$21+Büro!$H$25*Grunddaten!$K$22+Büro!$H$26*Grunddaten!$K$23+Büro!$H$27*Grunddaten!$K$24</f>
        <v>0</v>
      </c>
      <c r="K32" s="41"/>
      <c r="L32" s="26"/>
    </row>
    <row r="33" spans="1:20" s="2" customFormat="1" x14ac:dyDescent="0.25">
      <c r="A33" s="70" t="s">
        <v>5</v>
      </c>
      <c r="B33" s="70"/>
      <c r="C33" s="70"/>
      <c r="D33" s="70"/>
      <c r="E33" s="43">
        <f>E29*E30*E31*E32/100</f>
        <v>0</v>
      </c>
      <c r="F33" s="70" t="s">
        <v>81</v>
      </c>
      <c r="G33" s="70"/>
      <c r="H33" s="70"/>
      <c r="I33" s="70"/>
      <c r="J33" s="45">
        <f>Büro!$D$23*Grunddaten!$J$15+Büro!$D$24*Grunddaten!$J$16+Büro!$D$25*Grunddaten!$J$17+Büro!$D$26*Grunddaten!$J$18+Büro!$D$27*Grunddaten!$J$19+Büro!$H$23*Grunddaten!$J$20+Büro!$H$24*Grunddaten!$J$21+Büro!$H$25*Grunddaten!$J$22+Büro!$H$26*Grunddaten!$J$23+Büro!$H$27*Grunddaten!J24</f>
        <v>0</v>
      </c>
      <c r="K33" s="41"/>
      <c r="L33" s="29"/>
    </row>
    <row r="34" spans="1:20" s="2" customForma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20" s="2" customForma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20" s="2" customForma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6"/>
      <c r="M36" s="1"/>
      <c r="N36" s="1"/>
      <c r="O36" s="1"/>
      <c r="P36" s="1"/>
      <c r="Q36" s="1"/>
      <c r="R36"/>
      <c r="S36"/>
      <c r="T36"/>
    </row>
    <row r="37" spans="1:20" s="2" customFormat="1" x14ac:dyDescent="0.25">
      <c r="A37" s="30"/>
      <c r="B37" s="30"/>
      <c r="C37" s="30"/>
      <c r="D37" s="30"/>
      <c r="E37" s="16"/>
      <c r="F37" s="16"/>
      <c r="G37" s="16"/>
      <c r="H37" s="16"/>
      <c r="I37" s="16"/>
      <c r="J37" s="16"/>
      <c r="K37" s="16"/>
      <c r="L37" s="16"/>
      <c r="M37" s="1"/>
      <c r="N37" s="1"/>
      <c r="O37" s="1"/>
      <c r="P37" s="1"/>
      <c r="Q37" s="1"/>
      <c r="R37"/>
      <c r="S37"/>
      <c r="T37"/>
    </row>
    <row r="38" spans="1:20" s="2" customFormat="1" x14ac:dyDescent="0.25">
      <c r="A38" s="30"/>
      <c r="B38" s="30"/>
      <c r="C38" s="30"/>
      <c r="D38" s="30"/>
      <c r="E38" s="16"/>
      <c r="F38" s="16"/>
      <c r="G38" s="16"/>
      <c r="H38" s="16"/>
      <c r="I38" s="16"/>
      <c r="J38" s="16"/>
      <c r="K38" s="16"/>
      <c r="L38" s="16"/>
      <c r="M38" s="1"/>
      <c r="N38" s="1"/>
      <c r="O38" s="1"/>
      <c r="P38" s="1"/>
      <c r="Q38" s="1"/>
      <c r="R38"/>
      <c r="S38"/>
      <c r="T38"/>
    </row>
    <row r="39" spans="1:20" s="2" customFormat="1" x14ac:dyDescent="0.25">
      <c r="A39" s="30"/>
      <c r="B39" s="30"/>
      <c r="C39" s="30"/>
      <c r="D39" s="30"/>
      <c r="E39" s="16"/>
      <c r="F39" s="16"/>
      <c r="G39" s="16"/>
      <c r="H39" s="16"/>
      <c r="I39" s="16"/>
      <c r="J39" s="16"/>
      <c r="K39" s="16"/>
      <c r="L39" s="16"/>
      <c r="M39" s="1"/>
      <c r="N39" s="1"/>
      <c r="O39" s="1"/>
      <c r="P39" s="1"/>
      <c r="Q39" s="1"/>
      <c r="R39"/>
      <c r="S39"/>
      <c r="T39"/>
    </row>
    <row r="40" spans="1:20" s="2" customFormat="1" x14ac:dyDescent="0.25">
      <c r="A40" s="30"/>
      <c r="B40" s="30"/>
      <c r="C40" s="30"/>
      <c r="D40" s="30"/>
      <c r="E40" s="16"/>
      <c r="F40" s="16"/>
      <c r="G40" s="16"/>
      <c r="H40" s="16"/>
      <c r="I40" s="16"/>
      <c r="J40" s="16"/>
      <c r="K40" s="16"/>
      <c r="L40" s="16"/>
      <c r="M40" s="1"/>
      <c r="N40" s="1"/>
      <c r="O40" s="1"/>
      <c r="P40" s="1"/>
      <c r="Q40" s="1"/>
      <c r="R40"/>
      <c r="S40"/>
      <c r="T40"/>
    </row>
    <row r="41" spans="1:20" s="2" customFormat="1" x14ac:dyDescent="0.25">
      <c r="A41" s="30"/>
      <c r="B41" s="30"/>
      <c r="C41" s="30"/>
      <c r="D41" s="30"/>
      <c r="E41" s="16"/>
      <c r="F41" s="16"/>
      <c r="G41" s="16"/>
      <c r="H41" s="16"/>
      <c r="I41" s="16"/>
      <c r="J41" s="16"/>
      <c r="K41" s="16"/>
      <c r="L41" s="16"/>
      <c r="M41" s="1"/>
      <c r="N41" s="1"/>
      <c r="O41" s="1"/>
      <c r="P41" s="1"/>
      <c r="Q41" s="1"/>
      <c r="R41"/>
      <c r="S41"/>
      <c r="T41"/>
    </row>
    <row r="42" spans="1:20" s="2" customFormat="1" x14ac:dyDescent="0.25">
      <c r="A42" s="30"/>
      <c r="B42" s="30"/>
      <c r="C42" s="30"/>
      <c r="D42" s="30"/>
      <c r="E42" s="16"/>
      <c r="F42" s="16"/>
      <c r="G42" s="16"/>
      <c r="H42" s="16"/>
      <c r="I42" s="16"/>
      <c r="J42" s="16"/>
      <c r="K42" s="16"/>
      <c r="L42" s="16"/>
      <c r="M42" s="1"/>
      <c r="N42" s="1"/>
      <c r="O42" s="1"/>
      <c r="P42" s="1"/>
      <c r="Q42" s="1"/>
      <c r="R42"/>
      <c r="S42"/>
      <c r="T42"/>
    </row>
    <row r="43" spans="1:20" s="2" customFormat="1" x14ac:dyDescent="0.25">
      <c r="A43" s="30"/>
      <c r="B43" s="30"/>
      <c r="C43" s="30"/>
      <c r="D43" s="30"/>
      <c r="E43" s="16"/>
      <c r="F43" s="16"/>
      <c r="G43" s="16"/>
      <c r="H43" s="16"/>
      <c r="I43" s="16"/>
      <c r="J43" s="16"/>
      <c r="K43" s="16"/>
      <c r="L43" s="16"/>
      <c r="M43" s="1"/>
      <c r="N43" s="1"/>
      <c r="O43" s="1"/>
      <c r="P43" s="1"/>
      <c r="Q43" s="1"/>
      <c r="R43"/>
      <c r="S43"/>
      <c r="T43"/>
    </row>
    <row r="44" spans="1:20" s="2" customFormat="1" x14ac:dyDescent="0.25">
      <c r="A44" s="30"/>
      <c r="B44" s="30"/>
      <c r="C44" s="30"/>
      <c r="D44" s="30"/>
      <c r="E44" s="16"/>
      <c r="F44" s="16"/>
      <c r="G44" s="16"/>
      <c r="H44" s="16"/>
      <c r="I44" s="16"/>
      <c r="J44" s="16"/>
      <c r="K44" s="16"/>
      <c r="L44" s="16"/>
      <c r="M44" s="1"/>
      <c r="N44" s="1"/>
      <c r="O44" s="1"/>
      <c r="P44" s="1"/>
      <c r="Q44" s="1"/>
      <c r="R44"/>
      <c r="S44"/>
      <c r="T44"/>
    </row>
    <row r="45" spans="1:20" s="2" customFormat="1" ht="18.75" x14ac:dyDescent="0.25">
      <c r="A45" s="31" t="s">
        <v>24</v>
      </c>
      <c r="B45" s="32"/>
      <c r="C45" s="32"/>
      <c r="D45" s="32"/>
      <c r="E45" s="32"/>
      <c r="F45" s="32"/>
      <c r="G45" s="32"/>
      <c r="H45" s="32"/>
      <c r="I45" s="32"/>
      <c r="J45" s="33">
        <f>E17-E33</f>
        <v>0</v>
      </c>
      <c r="K45" s="31" t="s">
        <v>6</v>
      </c>
      <c r="L45" s="32"/>
      <c r="P45" s="1"/>
      <c r="T45"/>
    </row>
    <row r="46" spans="1:20" s="2" customFormat="1" x14ac:dyDescent="0.25"/>
    <row r="47" spans="1:20" s="2" customFormat="1" x14ac:dyDescent="0.25"/>
    <row r="48" spans="1:2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</sheetData>
  <sheetProtection algorithmName="SHA-512" hashValue="sOe5solpk0SPml3WsD14kuQH7pwxOHSw6/dKZHy2SfKkmSVvYY6upHdHkwZZ5Zm9gwhvogjIUwCrnaJBEHdxjQ==" saltValue="0rygIIdje/dREfjOyzlQwQ==" spinCount="100000" sheet="1" objects="1" scenarios="1" selectLockedCells="1"/>
  <customSheetViews>
    <customSheetView guid="{70ED4B3F-A603-4130-9410-3D6D2C5E3BBC}" showGridLines="0">
      <selection activeCell="G11" sqref="G11"/>
      <pageMargins left="0.25" right="0.25" top="0.75" bottom="0.75" header="0.3" footer="0.3"/>
      <pageSetup paperSize="9" orientation="landscape" r:id="rId1"/>
    </customSheetView>
  </customSheetViews>
  <mergeCells count="42">
    <mergeCell ref="A1:L1"/>
    <mergeCell ref="D3:J3"/>
    <mergeCell ref="D4:J4"/>
    <mergeCell ref="A5:L5"/>
    <mergeCell ref="A6:B6"/>
    <mergeCell ref="D6:F6"/>
    <mergeCell ref="A7:B7"/>
    <mergeCell ref="D7:F7"/>
    <mergeCell ref="A8:B8"/>
    <mergeCell ref="D8:F8"/>
    <mergeCell ref="A9:B9"/>
    <mergeCell ref="D9:F9"/>
    <mergeCell ref="A29:D29"/>
    <mergeCell ref="B21:K21"/>
    <mergeCell ref="A10:B10"/>
    <mergeCell ref="D10:F10"/>
    <mergeCell ref="A11:B11"/>
    <mergeCell ref="D11:F11"/>
    <mergeCell ref="A13:D13"/>
    <mergeCell ref="A14:D14"/>
    <mergeCell ref="A15:D15"/>
    <mergeCell ref="A16:D16"/>
    <mergeCell ref="A17:D17"/>
    <mergeCell ref="D19:J19"/>
    <mergeCell ref="B20:K20"/>
    <mergeCell ref="A25:C25"/>
    <mergeCell ref="E25:G25"/>
    <mergeCell ref="A26:C26"/>
    <mergeCell ref="E26:G26"/>
    <mergeCell ref="A27:C27"/>
    <mergeCell ref="E27:G27"/>
    <mergeCell ref="E22:G22"/>
    <mergeCell ref="A23:C23"/>
    <mergeCell ref="E23:G23"/>
    <mergeCell ref="A24:C24"/>
    <mergeCell ref="E24:G24"/>
    <mergeCell ref="A31:D31"/>
    <mergeCell ref="A32:D32"/>
    <mergeCell ref="F33:I33"/>
    <mergeCell ref="A33:D33"/>
    <mergeCell ref="A30:D30"/>
    <mergeCell ref="F32:I32"/>
  </mergeCells>
  <pageMargins left="0.25" right="0.25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showGridLines="0" zoomScaleNormal="100" workbookViewId="0">
      <selection activeCell="C7" sqref="C7"/>
    </sheetView>
  </sheetViews>
  <sheetFormatPr baseColWidth="10" defaultRowHeight="15" x14ac:dyDescent="0.25"/>
  <cols>
    <col min="1" max="1" width="15" customWidth="1"/>
    <col min="2" max="3" width="8.28515625" customWidth="1"/>
    <col min="4" max="4" width="9.28515625" customWidth="1"/>
    <col min="5" max="5" width="12.85546875" customWidth="1"/>
    <col min="6" max="6" width="8.42578125" customWidth="1"/>
    <col min="7" max="7" width="11.28515625" customWidth="1"/>
    <col min="8" max="8" width="9.140625" customWidth="1"/>
    <col min="9" max="9" width="8.85546875" customWidth="1"/>
    <col min="10" max="10" width="13.7109375" customWidth="1"/>
    <col min="11" max="11" width="14.7109375" customWidth="1"/>
    <col min="12" max="12" width="1.28515625" customWidth="1"/>
    <col min="13" max="13" width="12.5703125" customWidth="1"/>
    <col min="14" max="14" width="8.5703125" customWidth="1"/>
    <col min="15" max="15" width="19.140625" customWidth="1"/>
    <col min="16" max="16" width="8.85546875" customWidth="1"/>
    <col min="17" max="17" width="15.7109375" customWidth="1"/>
    <col min="18" max="18" width="10.28515625" customWidth="1"/>
    <col min="19" max="19" width="18" customWidth="1"/>
    <col min="20" max="20" width="14.140625" customWidth="1"/>
    <col min="21" max="21" width="1.140625" customWidth="1"/>
  </cols>
  <sheetData>
    <row r="1" spans="1:21" s="5" customFormat="1" ht="26.25" customHeight="1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/>
      <c r="N1"/>
      <c r="O1"/>
      <c r="P1"/>
      <c r="Q1"/>
      <c r="R1"/>
      <c r="S1"/>
      <c r="T1"/>
      <c r="U1" s="4"/>
    </row>
    <row r="2" spans="1:2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1"/>
      <c r="N2" s="1"/>
      <c r="O2" s="1"/>
      <c r="P2" s="1"/>
      <c r="Q2" s="1"/>
    </row>
    <row r="3" spans="1:21" s="6" customFormat="1" ht="15.75" x14ac:dyDescent="0.25">
      <c r="A3" s="10"/>
      <c r="B3" s="10"/>
      <c r="C3" s="10"/>
      <c r="D3" s="89" t="s">
        <v>78</v>
      </c>
      <c r="E3" s="90"/>
      <c r="F3" s="90"/>
      <c r="G3" s="90"/>
      <c r="H3" s="90"/>
      <c r="I3" s="90"/>
      <c r="J3" s="90"/>
      <c r="K3" s="10"/>
      <c r="L3" s="11"/>
    </row>
    <row r="4" spans="1:21" s="4" customFormat="1" ht="12.75" x14ac:dyDescent="0.2">
      <c r="A4" s="12"/>
      <c r="B4" s="12"/>
      <c r="C4" s="12"/>
      <c r="D4" s="91" t="s">
        <v>79</v>
      </c>
      <c r="E4" s="92"/>
      <c r="F4" s="92"/>
      <c r="G4" s="92"/>
      <c r="H4" s="92"/>
      <c r="I4" s="92"/>
      <c r="J4" s="92"/>
      <c r="K4" s="12"/>
      <c r="L4" s="13"/>
    </row>
    <row r="5" spans="1:2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21" s="3" customFormat="1" ht="12.75" x14ac:dyDescent="0.2">
      <c r="A6" s="91" t="s">
        <v>0</v>
      </c>
      <c r="B6" s="91"/>
      <c r="C6" s="38" t="s">
        <v>1</v>
      </c>
      <c r="D6" s="91" t="s">
        <v>0</v>
      </c>
      <c r="E6" s="91"/>
      <c r="F6" s="91"/>
      <c r="G6" s="38" t="s">
        <v>1</v>
      </c>
      <c r="H6" s="38"/>
      <c r="I6" s="38"/>
      <c r="J6" s="18"/>
      <c r="K6" s="18"/>
      <c r="L6" s="14"/>
    </row>
    <row r="7" spans="1:21" x14ac:dyDescent="0.25">
      <c r="A7" s="85" t="s">
        <v>40</v>
      </c>
      <c r="B7" s="85"/>
      <c r="C7" s="55">
        <v>0</v>
      </c>
      <c r="D7" s="85" t="s">
        <v>57</v>
      </c>
      <c r="E7" s="85"/>
      <c r="F7" s="85"/>
      <c r="G7" s="55">
        <v>0</v>
      </c>
      <c r="H7" s="18" t="s">
        <v>37</v>
      </c>
      <c r="I7" s="15"/>
      <c r="J7" s="18"/>
      <c r="K7" s="18"/>
      <c r="L7" s="16"/>
    </row>
    <row r="8" spans="1:21" x14ac:dyDescent="0.25">
      <c r="A8" s="85" t="s">
        <v>41</v>
      </c>
      <c r="B8" s="85"/>
      <c r="C8" s="55">
        <v>0</v>
      </c>
      <c r="D8" s="85" t="s">
        <v>58</v>
      </c>
      <c r="E8" s="85"/>
      <c r="F8" s="85"/>
      <c r="G8" s="55">
        <v>0</v>
      </c>
      <c r="H8" s="15"/>
      <c r="I8" s="15"/>
      <c r="J8" s="18"/>
      <c r="K8" s="18"/>
      <c r="L8" s="16"/>
    </row>
    <row r="9" spans="1:21" x14ac:dyDescent="0.25">
      <c r="A9" s="85" t="s">
        <v>22</v>
      </c>
      <c r="B9" s="85"/>
      <c r="C9" s="55">
        <v>0</v>
      </c>
      <c r="D9" s="85" t="s">
        <v>59</v>
      </c>
      <c r="E9" s="85"/>
      <c r="F9" s="85"/>
      <c r="G9" s="55">
        <v>0</v>
      </c>
      <c r="H9" s="15"/>
      <c r="I9" s="15"/>
      <c r="J9" s="18"/>
      <c r="K9" s="18"/>
      <c r="L9" s="16"/>
    </row>
    <row r="10" spans="1:21" x14ac:dyDescent="0.25">
      <c r="A10" s="85" t="s">
        <v>23</v>
      </c>
      <c r="B10" s="85"/>
      <c r="C10" s="55">
        <v>0</v>
      </c>
      <c r="D10" s="85" t="s">
        <v>60</v>
      </c>
      <c r="E10" s="85"/>
      <c r="F10" s="85"/>
      <c r="G10" s="55">
        <v>0</v>
      </c>
      <c r="H10" s="15"/>
      <c r="I10" s="15"/>
      <c r="J10" s="18"/>
      <c r="K10" s="18"/>
      <c r="L10" s="16"/>
    </row>
    <row r="11" spans="1:21" x14ac:dyDescent="0.25">
      <c r="A11" s="85" t="s">
        <v>12</v>
      </c>
      <c r="B11" s="85"/>
      <c r="C11" s="55">
        <v>0</v>
      </c>
      <c r="D11" s="85" t="s">
        <v>61</v>
      </c>
      <c r="E11" s="85"/>
      <c r="F11" s="85"/>
      <c r="G11" s="55">
        <v>0</v>
      </c>
      <c r="H11" s="15"/>
      <c r="I11" s="18"/>
      <c r="J11" s="18"/>
      <c r="K11" s="18"/>
      <c r="L11" s="16"/>
    </row>
    <row r="12" spans="1:21" x14ac:dyDescent="0.25">
      <c r="A12" s="17"/>
      <c r="B12" s="39"/>
      <c r="C12" s="39"/>
      <c r="D12" s="39"/>
      <c r="E12" s="18"/>
      <c r="F12" s="18"/>
      <c r="G12" s="18"/>
      <c r="H12" s="18"/>
      <c r="I12" s="18"/>
      <c r="J12" s="18"/>
      <c r="K12" s="18"/>
      <c r="L12" s="16"/>
    </row>
    <row r="13" spans="1:21" x14ac:dyDescent="0.25">
      <c r="A13" s="86" t="s">
        <v>4</v>
      </c>
      <c r="B13" s="86"/>
      <c r="C13" s="86"/>
      <c r="D13" s="86"/>
      <c r="E13" s="56">
        <v>21</v>
      </c>
      <c r="F13" s="18"/>
      <c r="G13" s="18"/>
      <c r="H13" s="18"/>
      <c r="I13" s="18"/>
      <c r="J13" s="18"/>
      <c r="K13" s="18"/>
      <c r="L13" s="16"/>
    </row>
    <row r="14" spans="1:21" x14ac:dyDescent="0.25">
      <c r="A14" s="86" t="s">
        <v>8</v>
      </c>
      <c r="B14" s="86"/>
      <c r="C14" s="86"/>
      <c r="D14" s="86"/>
      <c r="E14" s="34">
        <f>($C$7*Grunddaten!$B$27+Sporthalle!$C$8*Grunddaten!$B$28+Sporthalle!$C$9*Grunddaten!$B$29+Sporthalle!$C$10*Grunddaten!$B$30+Sporthalle!$C$11*Grunddaten!$B$31+Sporthalle!$G$7*Grunddaten!$B$32+Sporthalle!$G$8*Grunddaten!$B$33+Sporthalle!$G$9*Grunddaten!$B$34+Sporthalle!$G$10*Grunddaten!$B$35+Sporthalle!$G$11*Grunddaten!$B$36)/1000</f>
        <v>0</v>
      </c>
      <c r="F14" s="18"/>
      <c r="G14" s="18"/>
      <c r="H14" s="18"/>
      <c r="I14" s="18"/>
      <c r="J14" s="18"/>
      <c r="K14" s="18"/>
      <c r="L14" s="16"/>
    </row>
    <row r="15" spans="1:21" x14ac:dyDescent="0.25">
      <c r="A15" s="86" t="s">
        <v>7</v>
      </c>
      <c r="B15" s="86"/>
      <c r="C15" s="86"/>
      <c r="D15" s="86"/>
      <c r="E15" s="55">
        <v>10</v>
      </c>
      <c r="F15" s="18"/>
      <c r="G15" s="18"/>
      <c r="H15" s="18"/>
      <c r="I15" s="18"/>
      <c r="J15" s="18"/>
      <c r="K15" s="18"/>
      <c r="L15" s="16"/>
    </row>
    <row r="16" spans="1:21" x14ac:dyDescent="0.25">
      <c r="A16" s="86" t="s">
        <v>3</v>
      </c>
      <c r="B16" s="86"/>
      <c r="C16" s="86"/>
      <c r="D16" s="86"/>
      <c r="E16" s="55">
        <v>250</v>
      </c>
      <c r="F16" s="18"/>
      <c r="G16" s="18"/>
      <c r="H16" s="18"/>
      <c r="I16" s="18"/>
      <c r="J16" s="18"/>
      <c r="K16" s="18"/>
      <c r="L16" s="16"/>
    </row>
    <row r="17" spans="1:12" s="7" customFormat="1" x14ac:dyDescent="0.25">
      <c r="A17" s="87" t="s">
        <v>5</v>
      </c>
      <c r="B17" s="87"/>
      <c r="C17" s="87"/>
      <c r="D17" s="87"/>
      <c r="E17" s="44">
        <f>E13*E14*E15*E16/100</f>
        <v>0</v>
      </c>
      <c r="F17" s="18"/>
      <c r="G17" s="18"/>
      <c r="H17" s="18"/>
      <c r="I17" s="18"/>
      <c r="J17" s="18"/>
      <c r="K17" s="18"/>
      <c r="L17" s="19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6"/>
    </row>
    <row r="19" spans="1:12" ht="15.75" x14ac:dyDescent="0.25">
      <c r="A19" s="21"/>
      <c r="B19" s="21"/>
      <c r="C19" s="21"/>
      <c r="D19" s="84" t="s">
        <v>80</v>
      </c>
      <c r="E19" s="84"/>
      <c r="F19" s="84"/>
      <c r="G19" s="84"/>
      <c r="H19" s="84"/>
      <c r="I19" s="84"/>
      <c r="J19" s="84"/>
      <c r="K19" s="21"/>
      <c r="L19" s="22"/>
    </row>
    <row r="20" spans="1:12" x14ac:dyDescent="0.25">
      <c r="A20" s="23"/>
      <c r="B20" s="72" t="s">
        <v>2</v>
      </c>
      <c r="C20" s="72"/>
      <c r="D20" s="72"/>
      <c r="E20" s="72"/>
      <c r="F20" s="72"/>
      <c r="G20" s="72"/>
      <c r="H20" s="72"/>
      <c r="I20" s="72"/>
      <c r="J20" s="72"/>
      <c r="K20" s="72"/>
      <c r="L20" s="24"/>
    </row>
    <row r="21" spans="1:12" x14ac:dyDescent="0.25">
      <c r="A21" s="2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26"/>
    </row>
    <row r="22" spans="1:12" x14ac:dyDescent="0.25">
      <c r="A22" s="40" t="s">
        <v>0</v>
      </c>
      <c r="B22" s="40"/>
      <c r="C22" s="40"/>
      <c r="D22" s="40" t="s">
        <v>1</v>
      </c>
      <c r="E22" s="72" t="s">
        <v>0</v>
      </c>
      <c r="F22" s="72"/>
      <c r="G22" s="72"/>
      <c r="H22" s="40" t="s">
        <v>1</v>
      </c>
      <c r="I22" s="41"/>
      <c r="J22" s="41"/>
      <c r="K22" s="41"/>
      <c r="L22" s="28"/>
    </row>
    <row r="23" spans="1:12" x14ac:dyDescent="0.25">
      <c r="A23" s="73" t="s">
        <v>38</v>
      </c>
      <c r="B23" s="73"/>
      <c r="C23" s="73"/>
      <c r="D23" s="20">
        <f>C7</f>
        <v>0</v>
      </c>
      <c r="E23" s="73" t="s">
        <v>65</v>
      </c>
      <c r="F23" s="73"/>
      <c r="G23" s="73"/>
      <c r="H23" s="20">
        <f>G7</f>
        <v>0</v>
      </c>
      <c r="I23" s="41"/>
      <c r="J23" s="41"/>
      <c r="K23" s="41"/>
      <c r="L23" s="26"/>
    </row>
    <row r="24" spans="1:12" x14ac:dyDescent="0.25">
      <c r="A24" s="73" t="s">
        <v>39</v>
      </c>
      <c r="B24" s="73"/>
      <c r="C24" s="73"/>
      <c r="D24" s="20">
        <f>C8</f>
        <v>0</v>
      </c>
      <c r="E24" s="73" t="s">
        <v>64</v>
      </c>
      <c r="F24" s="73"/>
      <c r="G24" s="73"/>
      <c r="H24" s="20">
        <f>G8</f>
        <v>0</v>
      </c>
      <c r="I24" s="41"/>
      <c r="J24" s="41"/>
      <c r="K24" s="41"/>
      <c r="L24" s="26"/>
    </row>
    <row r="25" spans="1:12" x14ac:dyDescent="0.25">
      <c r="A25" s="73" t="s">
        <v>27</v>
      </c>
      <c r="B25" s="73"/>
      <c r="C25" s="73"/>
      <c r="D25" s="20">
        <f>C9</f>
        <v>0</v>
      </c>
      <c r="E25" s="73" t="s">
        <v>63</v>
      </c>
      <c r="F25" s="73"/>
      <c r="G25" s="73"/>
      <c r="H25" s="20">
        <f>G9</f>
        <v>0</v>
      </c>
      <c r="I25" s="41"/>
      <c r="J25" s="41"/>
      <c r="K25" s="41"/>
      <c r="L25" s="26"/>
    </row>
    <row r="26" spans="1:12" x14ac:dyDescent="0.25">
      <c r="A26" s="73" t="s">
        <v>26</v>
      </c>
      <c r="B26" s="73"/>
      <c r="C26" s="73"/>
      <c r="D26" s="20">
        <f>C10</f>
        <v>0</v>
      </c>
      <c r="E26" s="73" t="s">
        <v>62</v>
      </c>
      <c r="F26" s="73"/>
      <c r="G26" s="73"/>
      <c r="H26" s="20">
        <f>G10</f>
        <v>0</v>
      </c>
      <c r="I26" s="41"/>
      <c r="J26" s="41"/>
      <c r="K26" s="41"/>
      <c r="L26" s="26"/>
    </row>
    <row r="27" spans="1:12" x14ac:dyDescent="0.25">
      <c r="A27" s="73" t="s">
        <v>25</v>
      </c>
      <c r="B27" s="73"/>
      <c r="C27" s="73"/>
      <c r="D27" s="20">
        <f>C11</f>
        <v>0</v>
      </c>
      <c r="E27" s="73" t="s">
        <v>67</v>
      </c>
      <c r="F27" s="73"/>
      <c r="G27" s="73"/>
      <c r="H27" s="20">
        <f>G11</f>
        <v>0</v>
      </c>
      <c r="I27" s="41"/>
      <c r="J27" s="41"/>
      <c r="K27" s="41"/>
      <c r="L27" s="26"/>
    </row>
    <row r="28" spans="1:12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</row>
    <row r="29" spans="1:12" x14ac:dyDescent="0.25">
      <c r="A29" s="74" t="s">
        <v>4</v>
      </c>
      <c r="B29" s="74"/>
      <c r="C29" s="74"/>
      <c r="D29" s="74"/>
      <c r="E29" s="42">
        <f>E13</f>
        <v>21</v>
      </c>
      <c r="F29" s="41"/>
      <c r="G29" s="41"/>
      <c r="H29" s="41"/>
      <c r="I29" s="41"/>
      <c r="J29" s="41"/>
      <c r="K29" s="41"/>
      <c r="L29" s="26"/>
    </row>
    <row r="30" spans="1:12" x14ac:dyDescent="0.25">
      <c r="A30" s="74" t="s">
        <v>8</v>
      </c>
      <c r="B30" s="74"/>
      <c r="C30" s="74"/>
      <c r="D30" s="74"/>
      <c r="E30" s="34">
        <f>($D$23*Grunddaten!$L$27+Sporthalle!$D$24*Grunddaten!$L$28+Sporthalle!$D$25*Grunddaten!$L$29+Sporthalle!$D$26*Grunddaten!$L$30+Sporthalle!$D$27*Grunddaten!$L$31+Sporthalle!$H$23*Grunddaten!$L$32+Sporthalle!$H$24*Grunddaten!$L$33+Sporthalle!$H$25*Grunddaten!$L$34+Sporthalle!$H$26*Grunddaten!$L$35+Sporthalle!$H$27*Grunddaten!$L$36)/1000</f>
        <v>0</v>
      </c>
      <c r="F30" s="41"/>
      <c r="G30" s="41"/>
      <c r="H30" s="41"/>
      <c r="I30" s="41"/>
      <c r="J30" s="41"/>
      <c r="K30" s="41"/>
      <c r="L30" s="26"/>
    </row>
    <row r="31" spans="1:12" x14ac:dyDescent="0.25">
      <c r="A31" s="74" t="s">
        <v>9</v>
      </c>
      <c r="B31" s="74"/>
      <c r="C31" s="74"/>
      <c r="D31" s="74"/>
      <c r="E31" s="20">
        <f>E15</f>
        <v>10</v>
      </c>
      <c r="F31" s="41"/>
      <c r="G31" s="41"/>
      <c r="H31" s="41"/>
      <c r="I31" s="41"/>
      <c r="J31" s="41"/>
      <c r="K31" s="41"/>
      <c r="L31" s="26"/>
    </row>
    <row r="32" spans="1:12" x14ac:dyDescent="0.25">
      <c r="A32" s="74" t="s">
        <v>3</v>
      </c>
      <c r="B32" s="74"/>
      <c r="C32" s="74"/>
      <c r="D32" s="74"/>
      <c r="E32" s="20">
        <f>E16</f>
        <v>250</v>
      </c>
      <c r="F32" s="70" t="s">
        <v>82</v>
      </c>
      <c r="G32" s="70"/>
      <c r="H32" s="70"/>
      <c r="I32" s="70"/>
      <c r="J32" s="45">
        <f>$D$23*Grunddaten!$K$27+Sporthalle!$D$24*Grunddaten!$K$28+Sporthalle!$D$25*Grunddaten!$K$29+Sporthalle!$D$26*Grunddaten!$K$30+Sporthalle!$D$27*Grunddaten!$K$31+Sporthalle!$H$23*Grunddaten!$K$32+Sporthalle!$H$24*Grunddaten!$K$33+Sporthalle!$H$25*Grunddaten!$K$34+Sporthalle!$H$26*Grunddaten!$K$35+Sporthalle!$H$27*Grunddaten!$K$36</f>
        <v>0</v>
      </c>
      <c r="K32" s="41"/>
      <c r="L32" s="26"/>
    </row>
    <row r="33" spans="1:20" s="2" customFormat="1" x14ac:dyDescent="0.25">
      <c r="A33" s="70" t="s">
        <v>5</v>
      </c>
      <c r="B33" s="70"/>
      <c r="C33" s="70"/>
      <c r="D33" s="70"/>
      <c r="E33" s="43">
        <f>E29*E30*E31*E32/100</f>
        <v>0</v>
      </c>
      <c r="F33" s="70" t="s">
        <v>81</v>
      </c>
      <c r="G33" s="70"/>
      <c r="H33" s="70"/>
      <c r="I33" s="70"/>
      <c r="J33" s="45">
        <f>$D$23*Grunddaten!$J$39+Sporthalle!$D$24*Grunddaten!$J$40+Sporthalle!$D$25*Grunddaten!$J$41+Sporthalle!$D$26*Grunddaten!$J$42+Sporthalle!$D$27*Grunddaten!$J$43+Sporthalle!$H$23*Grunddaten!$J$44+Sporthalle!$H$24*Grunddaten!$J$45+Sporthalle!$H$25*Grunddaten!$J$46+Sporthalle!$H$26*Grunddaten!$J$47+Sporthalle!$H$27*Grunddaten!$J$48</f>
        <v>0</v>
      </c>
      <c r="K33" s="41"/>
      <c r="L33" s="29"/>
    </row>
    <row r="34" spans="1:20" s="2" customForma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20" s="2" customForma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20" s="2" customForma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6"/>
      <c r="M36" s="1"/>
      <c r="N36" s="1"/>
      <c r="O36" s="1"/>
      <c r="P36" s="1"/>
      <c r="Q36" s="1"/>
      <c r="R36"/>
      <c r="S36"/>
      <c r="T36"/>
    </row>
    <row r="37" spans="1:20" s="2" customFormat="1" x14ac:dyDescent="0.25">
      <c r="A37" s="30"/>
      <c r="B37" s="30"/>
      <c r="C37" s="30"/>
      <c r="D37" s="30"/>
      <c r="E37" s="16"/>
      <c r="F37" s="16"/>
      <c r="G37" s="16"/>
      <c r="H37" s="16"/>
      <c r="I37" s="16"/>
      <c r="J37" s="16"/>
      <c r="K37" s="16"/>
      <c r="L37" s="16"/>
      <c r="M37" s="1"/>
      <c r="N37" s="1"/>
      <c r="O37" s="1"/>
      <c r="P37" s="1"/>
      <c r="Q37" s="1"/>
      <c r="R37"/>
      <c r="S37"/>
      <c r="T37"/>
    </row>
    <row r="38" spans="1:20" s="2" customFormat="1" x14ac:dyDescent="0.25">
      <c r="A38" s="30"/>
      <c r="B38" s="30"/>
      <c r="C38" s="30"/>
      <c r="D38" s="30"/>
      <c r="E38" s="16"/>
      <c r="F38" s="16"/>
      <c r="G38" s="16"/>
      <c r="H38" s="16"/>
      <c r="I38" s="16"/>
      <c r="J38" s="16"/>
      <c r="K38" s="16"/>
      <c r="L38" s="16"/>
      <c r="M38" s="1"/>
      <c r="N38" s="1"/>
      <c r="O38" s="1"/>
      <c r="P38" s="1"/>
      <c r="Q38" s="1"/>
      <c r="R38"/>
      <c r="S38"/>
      <c r="T38"/>
    </row>
    <row r="39" spans="1:20" s="2" customFormat="1" x14ac:dyDescent="0.25">
      <c r="A39" s="30"/>
      <c r="B39" s="30"/>
      <c r="C39" s="30"/>
      <c r="D39" s="30"/>
      <c r="E39" s="16"/>
      <c r="F39" s="16"/>
      <c r="G39" s="16"/>
      <c r="H39" s="16"/>
      <c r="I39" s="16"/>
      <c r="J39" s="16"/>
      <c r="K39" s="16"/>
      <c r="L39" s="16"/>
      <c r="M39" s="1"/>
      <c r="N39" s="1"/>
      <c r="O39" s="1"/>
      <c r="P39" s="1"/>
      <c r="Q39" s="1"/>
      <c r="R39"/>
      <c r="S39"/>
      <c r="T39"/>
    </row>
    <row r="40" spans="1:20" s="2" customFormat="1" x14ac:dyDescent="0.25">
      <c r="A40" s="30"/>
      <c r="B40" s="30"/>
      <c r="C40" s="30"/>
      <c r="D40" s="30"/>
      <c r="E40" s="16"/>
      <c r="F40" s="16"/>
      <c r="G40" s="16"/>
      <c r="H40" s="16"/>
      <c r="I40" s="16"/>
      <c r="J40" s="16"/>
      <c r="K40" s="16"/>
      <c r="L40" s="16"/>
      <c r="M40" s="1"/>
      <c r="N40" s="1"/>
      <c r="O40" s="1"/>
      <c r="P40" s="1"/>
      <c r="Q40" s="1"/>
      <c r="R40"/>
      <c r="S40"/>
      <c r="T40"/>
    </row>
    <row r="41" spans="1:20" s="2" customFormat="1" x14ac:dyDescent="0.25">
      <c r="A41" s="30"/>
      <c r="B41" s="30"/>
      <c r="C41" s="30"/>
      <c r="D41" s="30"/>
      <c r="E41" s="16"/>
      <c r="F41" s="16"/>
      <c r="G41" s="16"/>
      <c r="H41" s="16"/>
      <c r="I41" s="16"/>
      <c r="J41" s="16"/>
      <c r="K41" s="16"/>
      <c r="L41" s="16"/>
      <c r="M41" s="1"/>
      <c r="N41" s="1"/>
      <c r="O41" s="1"/>
      <c r="P41" s="1"/>
      <c r="Q41" s="1"/>
      <c r="R41"/>
      <c r="S41"/>
      <c r="T41"/>
    </row>
    <row r="42" spans="1:20" s="2" customFormat="1" x14ac:dyDescent="0.25">
      <c r="A42" s="30"/>
      <c r="B42" s="30"/>
      <c r="C42" s="30"/>
      <c r="D42" s="30"/>
      <c r="E42" s="16"/>
      <c r="F42" s="16"/>
      <c r="G42" s="16"/>
      <c r="H42" s="16"/>
      <c r="I42" s="16"/>
      <c r="J42" s="16"/>
      <c r="K42" s="16"/>
      <c r="L42" s="16"/>
      <c r="M42" s="1"/>
      <c r="N42" s="1"/>
      <c r="O42" s="1"/>
      <c r="P42" s="1"/>
      <c r="Q42" s="1"/>
      <c r="R42"/>
      <c r="S42"/>
      <c r="T42"/>
    </row>
    <row r="43" spans="1:20" s="2" customFormat="1" x14ac:dyDescent="0.25">
      <c r="A43" s="30"/>
      <c r="B43" s="30"/>
      <c r="C43" s="30"/>
      <c r="D43" s="30"/>
      <c r="E43" s="16"/>
      <c r="F43" s="16"/>
      <c r="G43" s="16"/>
      <c r="H43" s="16"/>
      <c r="I43" s="16"/>
      <c r="J43" s="16"/>
      <c r="K43" s="16"/>
      <c r="L43" s="16"/>
      <c r="M43" s="1"/>
      <c r="N43" s="1"/>
      <c r="O43" s="1"/>
      <c r="P43" s="1"/>
      <c r="Q43" s="1"/>
      <c r="R43"/>
      <c r="S43"/>
      <c r="T43"/>
    </row>
    <row r="44" spans="1:20" s="2" customFormat="1" x14ac:dyDescent="0.25">
      <c r="A44" s="30"/>
      <c r="B44" s="30"/>
      <c r="C44" s="30"/>
      <c r="D44" s="30"/>
      <c r="E44" s="16"/>
      <c r="F44" s="16"/>
      <c r="G44" s="16"/>
      <c r="H44" s="16"/>
      <c r="I44" s="16"/>
      <c r="J44" s="16"/>
      <c r="K44" s="16"/>
      <c r="L44" s="16"/>
      <c r="M44" s="1"/>
      <c r="N44" s="1"/>
      <c r="O44" s="1"/>
      <c r="P44" s="1"/>
      <c r="Q44" s="1"/>
      <c r="R44"/>
      <c r="S44"/>
      <c r="T44"/>
    </row>
    <row r="45" spans="1:20" s="2" customFormat="1" ht="18.75" x14ac:dyDescent="0.25">
      <c r="A45" s="31" t="s">
        <v>24</v>
      </c>
      <c r="B45" s="32"/>
      <c r="C45" s="32"/>
      <c r="D45" s="32"/>
      <c r="E45" s="32"/>
      <c r="F45" s="32"/>
      <c r="G45" s="32"/>
      <c r="H45" s="32"/>
      <c r="I45" s="32"/>
      <c r="J45" s="33">
        <f>E17-E33</f>
        <v>0</v>
      </c>
      <c r="K45" s="31" t="s">
        <v>6</v>
      </c>
      <c r="L45" s="32"/>
      <c r="P45" s="1"/>
      <c r="T45"/>
    </row>
    <row r="46" spans="1:20" s="2" customFormat="1" x14ac:dyDescent="0.25"/>
    <row r="47" spans="1:20" s="2" customFormat="1" x14ac:dyDescent="0.25"/>
    <row r="48" spans="1:2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</sheetData>
  <sheetProtection algorithmName="SHA-512" hashValue="OmFTQTi1KMgkM2sknEvqq8IP4wLfREfP/GqJ2Yumr56Wyoofd1W67gi6krSLlQSdblcdRbTguOMXsqBjg1TWUA==" saltValue="KZldRUOrHRCS7+IzQNFCnw==" spinCount="100000" sheet="1" objects="1" scenarios="1" selectLockedCells="1"/>
  <customSheetViews>
    <customSheetView guid="{70ED4B3F-A603-4130-9410-3D6D2C5E3BBC}" showGridLines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42">
    <mergeCell ref="A31:D31"/>
    <mergeCell ref="A32:D32"/>
    <mergeCell ref="F33:I33"/>
    <mergeCell ref="A33:D33"/>
    <mergeCell ref="A30:D30"/>
    <mergeCell ref="F32:I32"/>
    <mergeCell ref="E26:G26"/>
    <mergeCell ref="A27:C27"/>
    <mergeCell ref="E27:G27"/>
    <mergeCell ref="E22:G22"/>
    <mergeCell ref="A23:C23"/>
    <mergeCell ref="E23:G23"/>
    <mergeCell ref="A24:C24"/>
    <mergeCell ref="E24:G24"/>
    <mergeCell ref="A29:D29"/>
    <mergeCell ref="B21:K21"/>
    <mergeCell ref="A10:B10"/>
    <mergeCell ref="D10:F10"/>
    <mergeCell ref="A11:B11"/>
    <mergeCell ref="D11:F11"/>
    <mergeCell ref="A13:D13"/>
    <mergeCell ref="A14:D14"/>
    <mergeCell ref="A15:D15"/>
    <mergeCell ref="A16:D16"/>
    <mergeCell ref="A17:D17"/>
    <mergeCell ref="D19:J19"/>
    <mergeCell ref="B20:K20"/>
    <mergeCell ref="A25:C25"/>
    <mergeCell ref="E25:G25"/>
    <mergeCell ref="A26:C26"/>
    <mergeCell ref="A7:B7"/>
    <mergeCell ref="D7:F7"/>
    <mergeCell ref="A8:B8"/>
    <mergeCell ref="D8:F8"/>
    <mergeCell ref="A9:B9"/>
    <mergeCell ref="D9:F9"/>
    <mergeCell ref="A1:L1"/>
    <mergeCell ref="D3:J3"/>
    <mergeCell ref="D4:J4"/>
    <mergeCell ref="A5:L5"/>
    <mergeCell ref="A6:B6"/>
    <mergeCell ref="D6:F6"/>
  </mergeCells>
  <pageMargins left="0.25" right="0.25" top="0.75" bottom="0.7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showGridLines="0" zoomScaleNormal="100" workbookViewId="0">
      <selection activeCell="C7" sqref="C7"/>
    </sheetView>
  </sheetViews>
  <sheetFormatPr baseColWidth="10" defaultRowHeight="15" x14ac:dyDescent="0.25"/>
  <cols>
    <col min="1" max="1" width="15" customWidth="1"/>
    <col min="2" max="3" width="8.28515625" customWidth="1"/>
    <col min="4" max="4" width="9.28515625" customWidth="1"/>
    <col min="5" max="5" width="12.85546875" customWidth="1"/>
    <col min="6" max="6" width="8.42578125" customWidth="1"/>
    <col min="7" max="7" width="11.28515625" customWidth="1"/>
    <col min="8" max="8" width="9.140625" customWidth="1"/>
    <col min="9" max="9" width="8.85546875" customWidth="1"/>
    <col min="10" max="10" width="13.7109375" customWidth="1"/>
    <col min="11" max="11" width="14.7109375" customWidth="1"/>
    <col min="12" max="12" width="1.28515625" customWidth="1"/>
    <col min="13" max="13" width="12.5703125" customWidth="1"/>
    <col min="14" max="14" width="8.5703125" customWidth="1"/>
    <col min="15" max="15" width="19.140625" customWidth="1"/>
    <col min="16" max="16" width="8.85546875" customWidth="1"/>
    <col min="17" max="17" width="15.7109375" customWidth="1"/>
    <col min="18" max="18" width="10.28515625" customWidth="1"/>
    <col min="19" max="19" width="18" customWidth="1"/>
    <col min="20" max="20" width="14.140625" customWidth="1"/>
    <col min="21" max="21" width="1.140625" customWidth="1"/>
  </cols>
  <sheetData>
    <row r="1" spans="1:21" s="5" customFormat="1" ht="26.25" customHeight="1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/>
      <c r="N1"/>
      <c r="O1"/>
      <c r="P1"/>
      <c r="Q1"/>
      <c r="R1"/>
      <c r="S1"/>
      <c r="T1"/>
      <c r="U1" s="4"/>
    </row>
    <row r="2" spans="1:2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1"/>
      <c r="N2" s="1"/>
      <c r="O2" s="1"/>
      <c r="P2" s="1"/>
      <c r="Q2" s="1"/>
    </row>
    <row r="3" spans="1:21" s="6" customFormat="1" ht="15.75" x14ac:dyDescent="0.25">
      <c r="A3" s="10"/>
      <c r="B3" s="10"/>
      <c r="C3" s="10"/>
      <c r="D3" s="89" t="s">
        <v>78</v>
      </c>
      <c r="E3" s="90"/>
      <c r="F3" s="90"/>
      <c r="G3" s="90"/>
      <c r="H3" s="90"/>
      <c r="I3" s="90"/>
      <c r="J3" s="90"/>
      <c r="K3" s="10"/>
      <c r="L3" s="11"/>
    </row>
    <row r="4" spans="1:21" s="4" customFormat="1" ht="12.75" x14ac:dyDescent="0.2">
      <c r="A4" s="12"/>
      <c r="B4" s="12"/>
      <c r="C4" s="12"/>
      <c r="D4" s="91" t="s">
        <v>79</v>
      </c>
      <c r="E4" s="92"/>
      <c r="F4" s="92"/>
      <c r="G4" s="92"/>
      <c r="H4" s="92"/>
      <c r="I4" s="92"/>
      <c r="J4" s="92"/>
      <c r="K4" s="12"/>
      <c r="L4" s="13"/>
    </row>
    <row r="5" spans="1:2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21" s="3" customFormat="1" ht="12.75" x14ac:dyDescent="0.2">
      <c r="A6" s="91" t="s">
        <v>0</v>
      </c>
      <c r="B6" s="91"/>
      <c r="C6" s="38" t="s">
        <v>1</v>
      </c>
      <c r="D6" s="91" t="s">
        <v>0</v>
      </c>
      <c r="E6" s="91"/>
      <c r="F6" s="91"/>
      <c r="G6" s="38" t="s">
        <v>1</v>
      </c>
      <c r="H6" s="38"/>
      <c r="I6" s="38"/>
      <c r="J6" s="18"/>
      <c r="K6" s="18"/>
      <c r="L6" s="14"/>
    </row>
    <row r="7" spans="1:21" x14ac:dyDescent="0.25">
      <c r="A7" s="85" t="s">
        <v>40</v>
      </c>
      <c r="B7" s="85"/>
      <c r="C7" s="55">
        <v>0</v>
      </c>
      <c r="D7" s="85" t="s">
        <v>44</v>
      </c>
      <c r="E7" s="85"/>
      <c r="F7" s="85"/>
      <c r="G7" s="55">
        <v>0</v>
      </c>
      <c r="H7" s="18" t="s">
        <v>37</v>
      </c>
      <c r="I7" s="15"/>
      <c r="J7" s="18"/>
      <c r="K7" s="18"/>
      <c r="L7" s="16"/>
    </row>
    <row r="8" spans="1:21" x14ac:dyDescent="0.25">
      <c r="A8" s="85" t="s">
        <v>41</v>
      </c>
      <c r="B8" s="85"/>
      <c r="C8" s="55">
        <v>0</v>
      </c>
      <c r="D8" s="85" t="s">
        <v>46</v>
      </c>
      <c r="E8" s="85"/>
      <c r="F8" s="85"/>
      <c r="G8" s="55">
        <v>0</v>
      </c>
      <c r="H8" s="15"/>
      <c r="I8" s="15"/>
      <c r="J8" s="18"/>
      <c r="K8" s="18"/>
      <c r="L8" s="16"/>
    </row>
    <row r="9" spans="1:21" x14ac:dyDescent="0.25">
      <c r="A9" s="85" t="s">
        <v>22</v>
      </c>
      <c r="B9" s="85"/>
      <c r="C9" s="55">
        <v>0</v>
      </c>
      <c r="D9" s="85" t="s">
        <v>73</v>
      </c>
      <c r="E9" s="85"/>
      <c r="F9" s="85"/>
      <c r="G9" s="55">
        <v>0</v>
      </c>
      <c r="H9" s="15"/>
      <c r="I9" s="15"/>
      <c r="J9" s="18"/>
      <c r="K9" s="18"/>
      <c r="L9" s="16"/>
    </row>
    <row r="10" spans="1:21" x14ac:dyDescent="0.25">
      <c r="A10" s="85" t="s">
        <v>23</v>
      </c>
      <c r="B10" s="85"/>
      <c r="C10" s="55">
        <v>0</v>
      </c>
      <c r="D10" s="85" t="s">
        <v>56</v>
      </c>
      <c r="E10" s="85"/>
      <c r="F10" s="85"/>
      <c r="G10" s="55">
        <v>0</v>
      </c>
      <c r="H10" s="15"/>
      <c r="I10" s="15"/>
      <c r="J10" s="18"/>
      <c r="K10" s="18"/>
      <c r="L10" s="16"/>
    </row>
    <row r="11" spans="1:21" x14ac:dyDescent="0.25">
      <c r="A11" s="85" t="s">
        <v>12</v>
      </c>
      <c r="B11" s="85"/>
      <c r="C11" s="55">
        <v>0</v>
      </c>
      <c r="D11" s="85" t="s">
        <v>69</v>
      </c>
      <c r="E11" s="85"/>
      <c r="F11" s="85"/>
      <c r="G11" s="55">
        <v>0</v>
      </c>
      <c r="H11" s="15"/>
      <c r="I11" s="18"/>
      <c r="J11" s="18"/>
      <c r="K11" s="18"/>
      <c r="L11" s="16"/>
    </row>
    <row r="12" spans="1:21" x14ac:dyDescent="0.25">
      <c r="A12" s="17"/>
      <c r="B12" s="39"/>
      <c r="C12" s="39"/>
      <c r="D12" s="39"/>
      <c r="E12" s="18"/>
      <c r="F12" s="18"/>
      <c r="G12" s="18"/>
      <c r="H12" s="18"/>
      <c r="I12" s="18"/>
      <c r="J12" s="18"/>
      <c r="K12" s="18"/>
      <c r="L12" s="16"/>
    </row>
    <row r="13" spans="1:21" x14ac:dyDescent="0.25">
      <c r="A13" s="86" t="s">
        <v>4</v>
      </c>
      <c r="B13" s="86"/>
      <c r="C13" s="86"/>
      <c r="D13" s="86"/>
      <c r="E13" s="56">
        <v>21</v>
      </c>
      <c r="F13" s="18"/>
      <c r="G13" s="18"/>
      <c r="H13" s="18"/>
      <c r="I13" s="18"/>
      <c r="J13" s="18"/>
      <c r="K13" s="18"/>
      <c r="L13" s="16"/>
    </row>
    <row r="14" spans="1:21" x14ac:dyDescent="0.25">
      <c r="A14" s="86" t="s">
        <v>8</v>
      </c>
      <c r="B14" s="86"/>
      <c r="C14" s="86"/>
      <c r="D14" s="86"/>
      <c r="E14" s="34">
        <f>($C$7*Grunddaten!$B$39+Schule!$C$8*Grunddaten!$B$40+Schule!$C$9*Grunddaten!$B$41+Schule!$C$10*Grunddaten!$B$42+Schule!$C$11*Grunddaten!$B$43+Schule!$G$7*Grunddaten!$B$44+Schule!$G$8*Grunddaten!$B$45+Schule!$G$9*Grunddaten!$B$46+Schule!$G$10*Grunddaten!$B$47+Schule!$G$11*Grunddaten!$B$48)/1000</f>
        <v>0</v>
      </c>
      <c r="F14" s="18"/>
      <c r="G14" s="18"/>
      <c r="H14" s="18"/>
      <c r="I14" s="18"/>
      <c r="J14" s="18"/>
      <c r="K14" s="18"/>
      <c r="L14" s="16"/>
    </row>
    <row r="15" spans="1:21" x14ac:dyDescent="0.25">
      <c r="A15" s="86" t="s">
        <v>7</v>
      </c>
      <c r="B15" s="86"/>
      <c r="C15" s="86"/>
      <c r="D15" s="86"/>
      <c r="E15" s="55">
        <v>10</v>
      </c>
      <c r="F15" s="18"/>
      <c r="G15" s="18"/>
      <c r="H15" s="18"/>
      <c r="I15" s="18"/>
      <c r="J15" s="18"/>
      <c r="K15" s="18"/>
      <c r="L15" s="16"/>
    </row>
    <row r="16" spans="1:21" x14ac:dyDescent="0.25">
      <c r="A16" s="86" t="s">
        <v>3</v>
      </c>
      <c r="B16" s="86"/>
      <c r="C16" s="86"/>
      <c r="D16" s="86"/>
      <c r="E16" s="55">
        <v>250</v>
      </c>
      <c r="F16" s="18"/>
      <c r="G16" s="18"/>
      <c r="H16" s="18"/>
      <c r="I16" s="18"/>
      <c r="J16" s="18"/>
      <c r="K16" s="18"/>
      <c r="L16" s="16"/>
    </row>
    <row r="17" spans="1:12" s="7" customFormat="1" x14ac:dyDescent="0.25">
      <c r="A17" s="87" t="s">
        <v>5</v>
      </c>
      <c r="B17" s="87"/>
      <c r="C17" s="87"/>
      <c r="D17" s="87"/>
      <c r="E17" s="44">
        <f>E13*E14*E15*E16/100</f>
        <v>0</v>
      </c>
      <c r="F17" s="18"/>
      <c r="G17" s="18"/>
      <c r="H17" s="18"/>
      <c r="I17" s="18"/>
      <c r="J17" s="18"/>
      <c r="K17" s="18"/>
      <c r="L17" s="19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6"/>
    </row>
    <row r="19" spans="1:12" ht="15.75" x14ac:dyDescent="0.25">
      <c r="A19" s="21"/>
      <c r="B19" s="21"/>
      <c r="C19" s="21"/>
      <c r="D19" s="84" t="s">
        <v>80</v>
      </c>
      <c r="E19" s="84"/>
      <c r="F19" s="84"/>
      <c r="G19" s="84"/>
      <c r="H19" s="84"/>
      <c r="I19" s="84"/>
      <c r="J19" s="84"/>
      <c r="K19" s="21"/>
      <c r="L19" s="22"/>
    </row>
    <row r="20" spans="1:12" x14ac:dyDescent="0.25">
      <c r="A20" s="23"/>
      <c r="B20" s="72" t="s">
        <v>2</v>
      </c>
      <c r="C20" s="72"/>
      <c r="D20" s="72"/>
      <c r="E20" s="72"/>
      <c r="F20" s="72"/>
      <c r="G20" s="72"/>
      <c r="H20" s="72"/>
      <c r="I20" s="72"/>
      <c r="J20" s="72"/>
      <c r="K20" s="72"/>
      <c r="L20" s="24"/>
    </row>
    <row r="21" spans="1:12" x14ac:dyDescent="0.25">
      <c r="A21" s="2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26"/>
    </row>
    <row r="22" spans="1:12" x14ac:dyDescent="0.25">
      <c r="A22" s="40" t="s">
        <v>0</v>
      </c>
      <c r="B22" s="40"/>
      <c r="C22" s="40"/>
      <c r="D22" s="40" t="s">
        <v>1</v>
      </c>
      <c r="E22" s="72" t="s">
        <v>0</v>
      </c>
      <c r="F22" s="72"/>
      <c r="G22" s="72"/>
      <c r="H22" s="40" t="s">
        <v>1</v>
      </c>
      <c r="I22" s="41"/>
      <c r="J22" s="41"/>
      <c r="K22" s="41"/>
      <c r="L22" s="28"/>
    </row>
    <row r="23" spans="1:12" x14ac:dyDescent="0.25">
      <c r="A23" s="73" t="s">
        <v>38</v>
      </c>
      <c r="B23" s="73"/>
      <c r="C23" s="73"/>
      <c r="D23" s="20">
        <f>C7</f>
        <v>0</v>
      </c>
      <c r="E23" s="73" t="s">
        <v>45</v>
      </c>
      <c r="F23" s="73"/>
      <c r="G23" s="73"/>
      <c r="H23" s="20">
        <f>G7</f>
        <v>0</v>
      </c>
      <c r="I23" s="41"/>
      <c r="J23" s="41"/>
      <c r="K23" s="41"/>
      <c r="L23" s="26"/>
    </row>
    <row r="24" spans="1:12" x14ac:dyDescent="0.25">
      <c r="A24" s="73" t="s">
        <v>39</v>
      </c>
      <c r="B24" s="73"/>
      <c r="C24" s="73"/>
      <c r="D24" s="20">
        <f>C8</f>
        <v>0</v>
      </c>
      <c r="E24" s="73" t="s">
        <v>47</v>
      </c>
      <c r="F24" s="73"/>
      <c r="G24" s="73"/>
      <c r="H24" s="20">
        <f>G8</f>
        <v>0</v>
      </c>
      <c r="I24" s="41"/>
      <c r="J24" s="41"/>
      <c r="K24" s="41"/>
      <c r="L24" s="26"/>
    </row>
    <row r="25" spans="1:12" x14ac:dyDescent="0.25">
      <c r="A25" s="73" t="s">
        <v>27</v>
      </c>
      <c r="B25" s="73"/>
      <c r="C25" s="73"/>
      <c r="D25" s="20">
        <f>C9</f>
        <v>0</v>
      </c>
      <c r="E25" s="73" t="s">
        <v>66</v>
      </c>
      <c r="F25" s="73"/>
      <c r="G25" s="73"/>
      <c r="H25" s="20">
        <f>G9</f>
        <v>0</v>
      </c>
      <c r="I25" s="41"/>
      <c r="J25" s="41"/>
      <c r="K25" s="41"/>
      <c r="L25" s="26"/>
    </row>
    <row r="26" spans="1:12" x14ac:dyDescent="0.25">
      <c r="A26" s="73" t="s">
        <v>26</v>
      </c>
      <c r="B26" s="73"/>
      <c r="C26" s="73"/>
      <c r="D26" s="20">
        <f>C10</f>
        <v>0</v>
      </c>
      <c r="E26" s="73" t="s">
        <v>71</v>
      </c>
      <c r="F26" s="73"/>
      <c r="G26" s="73"/>
      <c r="H26" s="20">
        <f>G10</f>
        <v>0</v>
      </c>
      <c r="I26" s="41"/>
      <c r="J26" s="41"/>
      <c r="K26" s="41"/>
      <c r="L26" s="26"/>
    </row>
    <row r="27" spans="1:12" x14ac:dyDescent="0.25">
      <c r="A27" s="73" t="s">
        <v>25</v>
      </c>
      <c r="B27" s="73"/>
      <c r="C27" s="73"/>
      <c r="D27" s="20">
        <f>C11</f>
        <v>0</v>
      </c>
      <c r="E27" s="73" t="s">
        <v>70</v>
      </c>
      <c r="F27" s="73"/>
      <c r="G27" s="73"/>
      <c r="H27" s="20">
        <f>G11</f>
        <v>0</v>
      </c>
      <c r="I27" s="41"/>
      <c r="J27" s="41"/>
      <c r="K27" s="41"/>
      <c r="L27" s="26"/>
    </row>
    <row r="28" spans="1:12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</row>
    <row r="29" spans="1:12" x14ac:dyDescent="0.25">
      <c r="A29" s="74" t="s">
        <v>4</v>
      </c>
      <c r="B29" s="74"/>
      <c r="C29" s="74"/>
      <c r="D29" s="74"/>
      <c r="E29" s="42">
        <f>E13</f>
        <v>21</v>
      </c>
      <c r="F29" s="41"/>
      <c r="G29" s="41"/>
      <c r="H29" s="41"/>
      <c r="I29" s="41"/>
      <c r="J29" s="41"/>
      <c r="K29" s="41"/>
      <c r="L29" s="26"/>
    </row>
    <row r="30" spans="1:12" x14ac:dyDescent="0.25">
      <c r="A30" s="74" t="s">
        <v>8</v>
      </c>
      <c r="B30" s="74"/>
      <c r="C30" s="74"/>
      <c r="D30" s="74"/>
      <c r="E30" s="34">
        <f>($D$23*Grunddaten!$L$39+Schule!$D$24*Grunddaten!$L$40+Schule!$D$25*Grunddaten!$L$41+Schule!$D$26*Grunddaten!$L$42+Schule!$D$27*Grunddaten!$L$43+Schule!$H$23*Grunddaten!$L$44+Schule!$H$24*Grunddaten!$L$45+Schule!$H$25*Grunddaten!$L$46+Schule!$H$26*Grunddaten!$L$47+Schule!$H$27*Grunddaten!$L$48)/1000</f>
        <v>0</v>
      </c>
      <c r="F30" s="41"/>
      <c r="G30" s="41"/>
      <c r="H30" s="41"/>
      <c r="I30" s="41"/>
      <c r="J30" s="41"/>
      <c r="K30" s="41"/>
      <c r="L30" s="26"/>
    </row>
    <row r="31" spans="1:12" x14ac:dyDescent="0.25">
      <c r="A31" s="74" t="s">
        <v>9</v>
      </c>
      <c r="B31" s="74"/>
      <c r="C31" s="74"/>
      <c r="D31" s="74"/>
      <c r="E31" s="20">
        <f>E15</f>
        <v>10</v>
      </c>
      <c r="F31" s="41"/>
      <c r="G31" s="41"/>
      <c r="H31" s="41"/>
      <c r="I31" s="41"/>
      <c r="J31" s="41"/>
      <c r="K31" s="41"/>
      <c r="L31" s="26"/>
    </row>
    <row r="32" spans="1:12" x14ac:dyDescent="0.25">
      <c r="A32" s="74" t="s">
        <v>3</v>
      </c>
      <c r="B32" s="74"/>
      <c r="C32" s="74"/>
      <c r="D32" s="74"/>
      <c r="E32" s="20">
        <f>E16</f>
        <v>250</v>
      </c>
      <c r="F32" s="70" t="s">
        <v>82</v>
      </c>
      <c r="G32" s="70"/>
      <c r="H32" s="70"/>
      <c r="I32" s="70"/>
      <c r="J32" s="45">
        <f>$D$23*Grunddaten!$K$39+Schule!$D$24*Grunddaten!$K$40+Schule!$D$25*Grunddaten!$K$41+Schule!$D$26*Grunddaten!$K$42+Schule!$D$27*Grunddaten!$K$43+Schule!$H$23*Grunddaten!$K$44+Schule!$H$24*Grunddaten!$K$45+Schule!$H$25*Grunddaten!$K$46+Schule!$H$26*Grunddaten!$K$47+Schule!$H$27*Grunddaten!$K$48</f>
        <v>0</v>
      </c>
      <c r="K32" s="41"/>
      <c r="L32" s="26"/>
    </row>
    <row r="33" spans="1:20" s="2" customFormat="1" x14ac:dyDescent="0.25">
      <c r="A33" s="70" t="s">
        <v>5</v>
      </c>
      <c r="B33" s="70"/>
      <c r="C33" s="70"/>
      <c r="D33" s="70"/>
      <c r="E33" s="43">
        <f>E29*E30*E31*E32/100</f>
        <v>0</v>
      </c>
      <c r="F33" s="70" t="s">
        <v>81</v>
      </c>
      <c r="G33" s="70"/>
      <c r="H33" s="70"/>
      <c r="I33" s="70"/>
      <c r="J33" s="45">
        <f>$D$23*Grunddaten!$J$39+Schule!$D$24*Grunddaten!$J$40+Schule!$D$25*Grunddaten!$J$41+Schule!$D$26*Grunddaten!$J$42+Schule!$D$27*Grunddaten!$J$43+Schule!$H$23*Grunddaten!$J$44+Schule!$H$24*Grunddaten!$J$45+Schule!$H$25*Grunddaten!$J$46+Schule!$H$26*Grunddaten!$J$47+Schule!$H$27*Grunddaten!$J$48</f>
        <v>0</v>
      </c>
      <c r="K33" s="41"/>
      <c r="L33" s="29"/>
    </row>
    <row r="34" spans="1:20" s="2" customForma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20" s="2" customForma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20" s="2" customForma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6"/>
      <c r="M36" s="1"/>
      <c r="N36" s="1"/>
      <c r="O36" s="1"/>
      <c r="P36" s="1"/>
      <c r="Q36" s="1"/>
      <c r="R36"/>
      <c r="S36"/>
      <c r="T36"/>
    </row>
    <row r="37" spans="1:20" s="2" customFormat="1" x14ac:dyDescent="0.25">
      <c r="A37" s="30"/>
      <c r="B37" s="30"/>
      <c r="C37" s="30"/>
      <c r="D37" s="30"/>
      <c r="E37" s="16"/>
      <c r="F37" s="16"/>
      <c r="G37" s="16"/>
      <c r="H37" s="16"/>
      <c r="I37" s="16"/>
      <c r="J37" s="16"/>
      <c r="K37" s="16"/>
      <c r="L37" s="16"/>
      <c r="M37" s="1"/>
      <c r="N37" s="1"/>
      <c r="O37" s="1"/>
      <c r="P37" s="1"/>
      <c r="Q37" s="1"/>
      <c r="R37"/>
      <c r="S37"/>
      <c r="T37"/>
    </row>
    <row r="38" spans="1:20" s="2" customFormat="1" x14ac:dyDescent="0.25">
      <c r="A38" s="30"/>
      <c r="B38" s="30"/>
      <c r="C38" s="30"/>
      <c r="D38" s="30"/>
      <c r="E38" s="16"/>
      <c r="F38" s="16"/>
      <c r="G38" s="16"/>
      <c r="H38" s="16"/>
      <c r="I38" s="16"/>
      <c r="J38" s="16"/>
      <c r="K38" s="16"/>
      <c r="L38" s="16"/>
      <c r="M38" s="1"/>
      <c r="N38" s="1"/>
      <c r="O38" s="1"/>
      <c r="P38" s="1"/>
      <c r="Q38" s="1"/>
      <c r="R38"/>
      <c r="S38"/>
      <c r="T38"/>
    </row>
    <row r="39" spans="1:20" s="2" customFormat="1" x14ac:dyDescent="0.25">
      <c r="A39" s="30"/>
      <c r="B39" s="30"/>
      <c r="C39" s="30"/>
      <c r="D39" s="30"/>
      <c r="E39" s="16"/>
      <c r="F39" s="16"/>
      <c r="G39" s="16"/>
      <c r="H39" s="16"/>
      <c r="I39" s="16"/>
      <c r="J39" s="16"/>
      <c r="K39" s="16"/>
      <c r="L39" s="16"/>
      <c r="M39" s="1"/>
      <c r="N39" s="1"/>
      <c r="O39" s="1"/>
      <c r="P39" s="1"/>
      <c r="Q39" s="1"/>
      <c r="R39"/>
      <c r="S39"/>
      <c r="T39"/>
    </row>
    <row r="40" spans="1:20" s="2" customFormat="1" x14ac:dyDescent="0.25">
      <c r="A40" s="30"/>
      <c r="B40" s="30"/>
      <c r="C40" s="30"/>
      <c r="D40" s="30"/>
      <c r="E40" s="16"/>
      <c r="F40" s="16"/>
      <c r="G40" s="16"/>
      <c r="H40" s="16"/>
      <c r="I40" s="16"/>
      <c r="J40" s="16"/>
      <c r="K40" s="16"/>
      <c r="L40" s="16"/>
      <c r="M40" s="1"/>
      <c r="N40" s="1"/>
      <c r="O40" s="1"/>
      <c r="P40" s="1"/>
      <c r="Q40" s="1"/>
      <c r="R40"/>
      <c r="S40"/>
      <c r="T40"/>
    </row>
    <row r="41" spans="1:20" s="2" customFormat="1" x14ac:dyDescent="0.25">
      <c r="A41" s="30"/>
      <c r="B41" s="30"/>
      <c r="C41" s="30"/>
      <c r="D41" s="30"/>
      <c r="E41" s="16"/>
      <c r="F41" s="16"/>
      <c r="G41" s="16"/>
      <c r="H41" s="16"/>
      <c r="I41" s="16"/>
      <c r="J41" s="16"/>
      <c r="K41" s="16"/>
      <c r="L41" s="16"/>
      <c r="M41" s="1"/>
      <c r="N41" s="1"/>
      <c r="O41" s="1"/>
      <c r="P41" s="1"/>
      <c r="Q41" s="1"/>
      <c r="R41"/>
      <c r="S41"/>
      <c r="T41"/>
    </row>
    <row r="42" spans="1:20" s="2" customFormat="1" x14ac:dyDescent="0.25">
      <c r="A42" s="30"/>
      <c r="B42" s="30"/>
      <c r="C42" s="30"/>
      <c r="D42" s="30"/>
      <c r="E42" s="16"/>
      <c r="F42" s="16"/>
      <c r="G42" s="16"/>
      <c r="H42" s="16"/>
      <c r="I42" s="16"/>
      <c r="J42" s="16"/>
      <c r="K42" s="16"/>
      <c r="L42" s="16"/>
      <c r="M42" s="1"/>
      <c r="N42" s="1"/>
      <c r="O42" s="1"/>
      <c r="P42" s="1"/>
      <c r="Q42" s="1"/>
      <c r="R42"/>
      <c r="S42"/>
      <c r="T42"/>
    </row>
    <row r="43" spans="1:20" s="2" customFormat="1" x14ac:dyDescent="0.25">
      <c r="A43" s="30"/>
      <c r="B43" s="30"/>
      <c r="C43" s="30"/>
      <c r="D43" s="30"/>
      <c r="E43" s="16"/>
      <c r="F43" s="16"/>
      <c r="G43" s="16"/>
      <c r="H43" s="16"/>
      <c r="I43" s="16"/>
      <c r="J43" s="16"/>
      <c r="K43" s="16"/>
      <c r="L43" s="16"/>
      <c r="M43" s="1"/>
      <c r="N43" s="1"/>
      <c r="O43" s="1"/>
      <c r="P43" s="1"/>
      <c r="Q43" s="1"/>
      <c r="R43"/>
      <c r="S43"/>
      <c r="T43"/>
    </row>
    <row r="44" spans="1:20" s="2" customFormat="1" x14ac:dyDescent="0.25">
      <c r="A44" s="30"/>
      <c r="B44" s="30"/>
      <c r="C44" s="30"/>
      <c r="D44" s="30"/>
      <c r="E44" s="16"/>
      <c r="F44" s="16"/>
      <c r="G44" s="16"/>
      <c r="H44" s="16"/>
      <c r="I44" s="16"/>
      <c r="J44" s="16"/>
      <c r="K44" s="16"/>
      <c r="L44" s="16"/>
      <c r="M44" s="1"/>
      <c r="N44" s="1"/>
      <c r="O44" s="1"/>
      <c r="P44" s="1"/>
      <c r="Q44" s="1"/>
      <c r="R44"/>
      <c r="S44"/>
      <c r="T44"/>
    </row>
    <row r="45" spans="1:20" s="2" customFormat="1" ht="18.75" x14ac:dyDescent="0.25">
      <c r="A45" s="31" t="s">
        <v>24</v>
      </c>
      <c r="B45" s="32"/>
      <c r="C45" s="32"/>
      <c r="D45" s="32"/>
      <c r="E45" s="32"/>
      <c r="F45" s="32"/>
      <c r="G45" s="32"/>
      <c r="H45" s="32"/>
      <c r="I45" s="32"/>
      <c r="J45" s="33">
        <f>E17-E33</f>
        <v>0</v>
      </c>
      <c r="K45" s="31" t="s">
        <v>6</v>
      </c>
      <c r="L45" s="32"/>
      <c r="P45" s="1"/>
      <c r="T45"/>
    </row>
    <row r="46" spans="1:20" s="2" customFormat="1" x14ac:dyDescent="0.25"/>
    <row r="47" spans="1:20" s="2" customFormat="1" x14ac:dyDescent="0.25"/>
    <row r="48" spans="1:2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</sheetData>
  <sheetProtection algorithmName="SHA-512" hashValue="75OwEu2wIGS5Z4FFgWCqbcjHFA83XDsbEYPMD9ZLpDJ+kM2qNQcFKw68JC4iykrUPBBhCnu3wbbXT9BgI7u/+g==" saltValue="T+WHEKRpLk4xBRVJ4hpSug==" spinCount="100000" sheet="1" objects="1" scenarios="1" selectLockedCells="1"/>
  <customSheetViews>
    <customSheetView guid="{70ED4B3F-A603-4130-9410-3D6D2C5E3BBC}" showGridLines="0" topLeftCell="A7">
      <selection activeCell="G11" sqref="G11"/>
      <pageMargins left="0.25" right="0.25" top="0.75" bottom="0.75" header="0.3" footer="0.3"/>
      <pageSetup paperSize="9" orientation="landscape" r:id="rId1"/>
    </customSheetView>
  </customSheetViews>
  <mergeCells count="42">
    <mergeCell ref="A31:D31"/>
    <mergeCell ref="A32:D32"/>
    <mergeCell ref="F33:I33"/>
    <mergeCell ref="A33:D33"/>
    <mergeCell ref="A30:D30"/>
    <mergeCell ref="F32:I32"/>
    <mergeCell ref="E26:G26"/>
    <mergeCell ref="A27:C27"/>
    <mergeCell ref="E27:G27"/>
    <mergeCell ref="E22:G22"/>
    <mergeCell ref="A23:C23"/>
    <mergeCell ref="E23:G23"/>
    <mergeCell ref="A24:C24"/>
    <mergeCell ref="E24:G24"/>
    <mergeCell ref="A29:D29"/>
    <mergeCell ref="B21:K21"/>
    <mergeCell ref="A10:B10"/>
    <mergeCell ref="D10:F10"/>
    <mergeCell ref="A11:B11"/>
    <mergeCell ref="D11:F11"/>
    <mergeCell ref="A13:D13"/>
    <mergeCell ref="A14:D14"/>
    <mergeCell ref="A15:D15"/>
    <mergeCell ref="A16:D16"/>
    <mergeCell ref="A17:D17"/>
    <mergeCell ref="D19:J19"/>
    <mergeCell ref="B20:K20"/>
    <mergeCell ref="A25:C25"/>
    <mergeCell ref="E25:G25"/>
    <mergeCell ref="A26:C26"/>
    <mergeCell ref="A7:B7"/>
    <mergeCell ref="D7:F7"/>
    <mergeCell ref="A8:B8"/>
    <mergeCell ref="D8:F8"/>
    <mergeCell ref="A9:B9"/>
    <mergeCell ref="D9:F9"/>
    <mergeCell ref="A1:L1"/>
    <mergeCell ref="D3:J3"/>
    <mergeCell ref="D4:J4"/>
    <mergeCell ref="A5:L5"/>
    <mergeCell ref="A6:B6"/>
    <mergeCell ref="D6:F6"/>
  </mergeCells>
  <pageMargins left="0.25" right="0.25" top="0.75" bottom="0.75" header="0.3" footer="0.3"/>
  <pageSetup paperSize="9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J17" sqref="J17"/>
    </sheetView>
  </sheetViews>
  <sheetFormatPr baseColWidth="10" defaultRowHeight="15" x14ac:dyDescent="0.25"/>
  <cols>
    <col min="1" max="1" width="26.42578125" bestFit="1" customWidth="1"/>
    <col min="5" max="5" width="33" bestFit="1" customWidth="1"/>
    <col min="10" max="10" width="17.42578125" customWidth="1"/>
  </cols>
  <sheetData>
    <row r="1" spans="1:12" ht="60" x14ac:dyDescent="0.25">
      <c r="A1" s="49"/>
      <c r="B1" s="50" t="s">
        <v>77</v>
      </c>
      <c r="C1" s="49"/>
      <c r="D1" s="49"/>
      <c r="E1" s="49"/>
      <c r="F1" s="49" t="s">
        <v>52</v>
      </c>
      <c r="G1" s="50" t="s">
        <v>74</v>
      </c>
      <c r="H1" s="50" t="s">
        <v>53</v>
      </c>
      <c r="I1" s="50" t="s">
        <v>75</v>
      </c>
      <c r="J1" s="50" t="s">
        <v>83</v>
      </c>
      <c r="K1" s="50" t="s">
        <v>84</v>
      </c>
      <c r="L1" s="50" t="s">
        <v>76</v>
      </c>
    </row>
    <row r="2" spans="1:12" x14ac:dyDescent="0.25">
      <c r="A2" s="49" t="s">
        <v>54</v>
      </c>
      <c r="B2" s="48"/>
      <c r="H2" s="48"/>
      <c r="I2" s="48"/>
      <c r="J2" s="48"/>
      <c r="K2" s="48"/>
      <c r="L2" s="48"/>
    </row>
    <row r="3" spans="1:12" x14ac:dyDescent="0.25">
      <c r="A3" s="46" t="s">
        <v>13</v>
      </c>
      <c r="B3">
        <v>137</v>
      </c>
      <c r="E3" s="47" t="s">
        <v>30</v>
      </c>
      <c r="F3" s="51">
        <v>670.3</v>
      </c>
      <c r="G3" s="51">
        <f>F3*0.6</f>
        <v>402.17999999999995</v>
      </c>
      <c r="H3" s="51">
        <v>31.5</v>
      </c>
      <c r="I3" s="51">
        <f>H3*0.6</f>
        <v>18.899999999999999</v>
      </c>
      <c r="J3" s="51">
        <f>G3+I3</f>
        <v>421.07999999999993</v>
      </c>
      <c r="K3" s="51">
        <v>38</v>
      </c>
      <c r="L3">
        <v>54</v>
      </c>
    </row>
    <row r="4" spans="1:12" x14ac:dyDescent="0.25">
      <c r="A4" s="46" t="s">
        <v>10</v>
      </c>
      <c r="B4">
        <v>266</v>
      </c>
      <c r="E4" s="47" t="s">
        <v>28</v>
      </c>
      <c r="F4" s="51">
        <v>492.8</v>
      </c>
      <c r="G4" s="51">
        <f t="shared" ref="G4:G24" si="0">F4*0.6</f>
        <v>295.68</v>
      </c>
      <c r="H4" s="51">
        <v>31.5</v>
      </c>
      <c r="I4" s="51">
        <f t="shared" ref="I4:I24" si="1">H4*0.6</f>
        <v>18.899999999999999</v>
      </c>
      <c r="J4" s="51">
        <f>G4+I4</f>
        <v>314.58</v>
      </c>
      <c r="K4" s="51">
        <v>38</v>
      </c>
      <c r="L4">
        <v>94</v>
      </c>
    </row>
    <row r="5" spans="1:12" x14ac:dyDescent="0.25">
      <c r="A5" s="46" t="s">
        <v>11</v>
      </c>
      <c r="B5">
        <v>424.5</v>
      </c>
      <c r="E5" s="47" t="s">
        <v>29</v>
      </c>
      <c r="F5" s="51">
        <v>860.5</v>
      </c>
      <c r="G5" s="51">
        <f t="shared" si="0"/>
        <v>516.29999999999995</v>
      </c>
      <c r="H5" s="51">
        <v>31.5</v>
      </c>
      <c r="I5" s="51">
        <f t="shared" si="1"/>
        <v>18.899999999999999</v>
      </c>
      <c r="J5" s="51">
        <f>G5+I5</f>
        <v>535.19999999999993</v>
      </c>
      <c r="K5" s="51">
        <v>38</v>
      </c>
      <c r="L5">
        <v>188</v>
      </c>
    </row>
    <row r="6" spans="1:12" x14ac:dyDescent="0.25">
      <c r="A6" s="46" t="s">
        <v>14</v>
      </c>
      <c r="B6">
        <v>66</v>
      </c>
      <c r="E6" s="47" t="s">
        <v>31</v>
      </c>
      <c r="F6" s="51">
        <v>242.2</v>
      </c>
      <c r="G6" s="51">
        <f t="shared" si="0"/>
        <v>145.32</v>
      </c>
      <c r="H6" s="51">
        <f>28.8+2*2.3+2*0.7</f>
        <v>34.799999999999997</v>
      </c>
      <c r="I6" s="51">
        <f t="shared" si="1"/>
        <v>20.88</v>
      </c>
      <c r="J6" s="51">
        <f>G6+I6</f>
        <v>166.2</v>
      </c>
      <c r="K6" s="51">
        <v>38</v>
      </c>
      <c r="L6">
        <v>29</v>
      </c>
    </row>
    <row r="7" spans="1:12" x14ac:dyDescent="0.25">
      <c r="A7" s="46" t="s">
        <v>15</v>
      </c>
      <c r="B7">
        <v>132</v>
      </c>
      <c r="E7" s="47" t="s">
        <v>32</v>
      </c>
      <c r="F7" s="51">
        <v>242.2</v>
      </c>
      <c r="G7" s="51">
        <f t="shared" si="0"/>
        <v>145.32</v>
      </c>
      <c r="H7" s="51">
        <f>28.8+2*2.3+2*0.7</f>
        <v>34.799999999999997</v>
      </c>
      <c r="I7" s="51">
        <f t="shared" si="1"/>
        <v>20.88</v>
      </c>
      <c r="J7" s="51">
        <f>G7+I7</f>
        <v>166.2</v>
      </c>
      <c r="K7" s="51">
        <v>38</v>
      </c>
      <c r="L7">
        <v>48</v>
      </c>
    </row>
    <row r="8" spans="1:12" x14ac:dyDescent="0.25">
      <c r="A8" s="46" t="s">
        <v>16</v>
      </c>
      <c r="B8">
        <v>24</v>
      </c>
      <c r="E8" s="47" t="s">
        <v>33</v>
      </c>
      <c r="F8" s="51">
        <v>165.6</v>
      </c>
      <c r="G8" s="51">
        <f t="shared" si="0"/>
        <v>99.36</v>
      </c>
      <c r="H8" s="51"/>
      <c r="I8" s="51">
        <f t="shared" si="1"/>
        <v>0</v>
      </c>
      <c r="J8" s="51">
        <f>G8+I8</f>
        <v>99.36</v>
      </c>
      <c r="K8" s="51">
        <v>38</v>
      </c>
      <c r="L8">
        <v>18</v>
      </c>
    </row>
    <row r="9" spans="1:12" x14ac:dyDescent="0.25">
      <c r="A9" s="46" t="s">
        <v>17</v>
      </c>
      <c r="B9">
        <v>42</v>
      </c>
      <c r="E9" s="47" t="s">
        <v>33</v>
      </c>
      <c r="F9" s="51">
        <v>165.6</v>
      </c>
      <c r="G9" s="51">
        <f t="shared" si="0"/>
        <v>99.36</v>
      </c>
      <c r="H9" s="51"/>
      <c r="I9" s="51">
        <f t="shared" si="1"/>
        <v>0</v>
      </c>
      <c r="J9" s="51">
        <f>G9+I9</f>
        <v>99.36</v>
      </c>
      <c r="K9" s="51">
        <v>38</v>
      </c>
      <c r="L9">
        <v>18</v>
      </c>
    </row>
    <row r="10" spans="1:12" x14ac:dyDescent="0.25">
      <c r="A10" s="46" t="s">
        <v>18</v>
      </c>
      <c r="B10">
        <v>84</v>
      </c>
      <c r="E10" s="47" t="s">
        <v>34</v>
      </c>
      <c r="F10" s="51">
        <v>170.1</v>
      </c>
      <c r="G10" s="51">
        <f t="shared" si="0"/>
        <v>102.05999999999999</v>
      </c>
      <c r="H10" s="51"/>
      <c r="I10" s="51">
        <f t="shared" si="1"/>
        <v>0</v>
      </c>
      <c r="J10" s="51">
        <f>G10+I10</f>
        <v>102.05999999999999</v>
      </c>
      <c r="K10" s="51">
        <v>38</v>
      </c>
      <c r="L10">
        <v>30</v>
      </c>
    </row>
    <row r="11" spans="1:12" x14ac:dyDescent="0.25">
      <c r="A11" s="46" t="s">
        <v>19</v>
      </c>
      <c r="B11">
        <v>66</v>
      </c>
      <c r="E11" s="47" t="s">
        <v>36</v>
      </c>
      <c r="F11" s="51">
        <v>192.4</v>
      </c>
      <c r="G11" s="51">
        <f t="shared" si="0"/>
        <v>115.44</v>
      </c>
      <c r="H11" s="51"/>
      <c r="I11" s="51">
        <f t="shared" si="1"/>
        <v>0</v>
      </c>
      <c r="J11" s="51">
        <f>G11+I11</f>
        <v>115.44</v>
      </c>
      <c r="K11" s="51">
        <v>38</v>
      </c>
      <c r="L11">
        <v>26</v>
      </c>
    </row>
    <row r="12" spans="1:12" x14ac:dyDescent="0.25">
      <c r="A12" s="46" t="s">
        <v>20</v>
      </c>
      <c r="B12">
        <v>132</v>
      </c>
      <c r="E12" s="47" t="s">
        <v>35</v>
      </c>
      <c r="F12" s="51">
        <v>222.2</v>
      </c>
      <c r="G12" s="51">
        <f t="shared" si="0"/>
        <v>133.32</v>
      </c>
      <c r="H12" s="51"/>
      <c r="I12" s="51">
        <f t="shared" si="1"/>
        <v>0</v>
      </c>
      <c r="J12" s="51">
        <f>G12+I12</f>
        <v>133.32</v>
      </c>
      <c r="K12" s="51">
        <v>38</v>
      </c>
      <c r="L12">
        <v>42</v>
      </c>
    </row>
    <row r="13" spans="1:12" x14ac:dyDescent="0.25">
      <c r="F13" s="51"/>
      <c r="G13" s="51"/>
      <c r="H13" s="51"/>
      <c r="I13" s="51"/>
      <c r="J13" s="51"/>
      <c r="K13" s="51"/>
    </row>
    <row r="14" spans="1:12" x14ac:dyDescent="0.25">
      <c r="A14" s="49" t="s">
        <v>55</v>
      </c>
      <c r="F14" s="51"/>
      <c r="G14" s="51"/>
      <c r="H14" s="51"/>
      <c r="I14" s="51"/>
      <c r="J14" s="51"/>
      <c r="K14" s="51"/>
    </row>
    <row r="15" spans="1:12" x14ac:dyDescent="0.25">
      <c r="A15" s="46" t="s">
        <v>40</v>
      </c>
      <c r="B15">
        <v>72</v>
      </c>
      <c r="E15" s="47" t="s">
        <v>38</v>
      </c>
      <c r="F15" s="51">
        <v>297.39999999999998</v>
      </c>
      <c r="G15" s="51">
        <f t="shared" si="0"/>
        <v>178.43999999999997</v>
      </c>
      <c r="H15" s="51">
        <v>36.9</v>
      </c>
      <c r="I15" s="51">
        <f t="shared" si="1"/>
        <v>22.139999999999997</v>
      </c>
      <c r="J15" s="51">
        <f>G15+I15</f>
        <v>200.57999999999996</v>
      </c>
      <c r="K15" s="51">
        <v>45</v>
      </c>
      <c r="L15">
        <v>30</v>
      </c>
    </row>
    <row r="16" spans="1:12" x14ac:dyDescent="0.25">
      <c r="A16" s="46" t="s">
        <v>41</v>
      </c>
      <c r="B16">
        <v>96</v>
      </c>
      <c r="E16" s="47" t="s">
        <v>39</v>
      </c>
      <c r="F16" s="51">
        <v>311.39999999999998</v>
      </c>
      <c r="G16" s="51">
        <f t="shared" si="0"/>
        <v>186.83999999999997</v>
      </c>
      <c r="H16" s="51">
        <v>36.9</v>
      </c>
      <c r="I16" s="51">
        <f t="shared" si="1"/>
        <v>22.139999999999997</v>
      </c>
      <c r="J16" s="51">
        <f>G16+I16</f>
        <v>208.97999999999996</v>
      </c>
      <c r="K16" s="51">
        <v>45</v>
      </c>
      <c r="L16">
        <v>40</v>
      </c>
    </row>
    <row r="17" spans="1:12" x14ac:dyDescent="0.25">
      <c r="A17" s="46" t="s">
        <v>22</v>
      </c>
      <c r="B17">
        <v>19</v>
      </c>
      <c r="E17" s="47" t="s">
        <v>27</v>
      </c>
      <c r="F17" s="51">
        <v>191.8</v>
      </c>
      <c r="G17" s="51">
        <f t="shared" si="0"/>
        <v>115.08</v>
      </c>
      <c r="H17" s="51"/>
      <c r="I17" s="51">
        <f t="shared" si="1"/>
        <v>0</v>
      </c>
      <c r="J17" s="51">
        <f>G17+I17</f>
        <v>115.08</v>
      </c>
      <c r="K17" s="51">
        <v>34</v>
      </c>
      <c r="L17">
        <v>16</v>
      </c>
    </row>
    <row r="18" spans="1:12" x14ac:dyDescent="0.25">
      <c r="A18" s="46" t="s">
        <v>23</v>
      </c>
      <c r="B18">
        <v>39</v>
      </c>
      <c r="E18" s="47" t="s">
        <v>26</v>
      </c>
      <c r="F18" s="51">
        <v>194.9</v>
      </c>
      <c r="G18" s="51">
        <f t="shared" si="0"/>
        <v>116.94</v>
      </c>
      <c r="H18" s="51"/>
      <c r="I18" s="51">
        <f t="shared" si="1"/>
        <v>0</v>
      </c>
      <c r="J18" s="51">
        <f>G18+I18</f>
        <v>116.94</v>
      </c>
      <c r="K18" s="51">
        <v>34</v>
      </c>
      <c r="L18">
        <v>25</v>
      </c>
    </row>
    <row r="19" spans="1:12" x14ac:dyDescent="0.25">
      <c r="A19" s="46" t="s">
        <v>12</v>
      </c>
      <c r="B19">
        <v>62</v>
      </c>
      <c r="E19" s="47" t="s">
        <v>25</v>
      </c>
      <c r="F19" s="51">
        <v>213.4</v>
      </c>
      <c r="G19" s="51">
        <f t="shared" si="0"/>
        <v>128.04</v>
      </c>
      <c r="H19" s="51"/>
      <c r="I19" s="51">
        <f t="shared" si="1"/>
        <v>0</v>
      </c>
      <c r="J19" s="51">
        <f>G19+I19</f>
        <v>128.04</v>
      </c>
      <c r="K19" s="51">
        <v>34</v>
      </c>
      <c r="L19">
        <v>39</v>
      </c>
    </row>
    <row r="20" spans="1:12" x14ac:dyDescent="0.25">
      <c r="A20" s="46" t="s">
        <v>42</v>
      </c>
      <c r="B20">
        <v>66</v>
      </c>
      <c r="E20" s="47" t="s">
        <v>48</v>
      </c>
      <c r="F20" s="51">
        <v>383.7</v>
      </c>
      <c r="G20" s="51">
        <f t="shared" si="0"/>
        <v>230.21999999999997</v>
      </c>
      <c r="H20" s="51">
        <f>2*30.7</f>
        <v>61.4</v>
      </c>
      <c r="I20" s="51">
        <f t="shared" si="1"/>
        <v>36.839999999999996</v>
      </c>
      <c r="J20" s="51">
        <f>G20+I20</f>
        <v>267.05999999999995</v>
      </c>
      <c r="K20" s="51">
        <v>76</v>
      </c>
      <c r="L20">
        <v>36</v>
      </c>
    </row>
    <row r="21" spans="1:12" x14ac:dyDescent="0.25">
      <c r="A21" s="46" t="s">
        <v>43</v>
      </c>
      <c r="B21">
        <v>132</v>
      </c>
      <c r="E21" s="47" t="s">
        <v>49</v>
      </c>
      <c r="F21" s="51">
        <v>431.1</v>
      </c>
      <c r="G21" s="51">
        <f t="shared" si="0"/>
        <v>258.66000000000003</v>
      </c>
      <c r="H21" s="51">
        <f>2*30.7</f>
        <v>61.4</v>
      </c>
      <c r="I21" s="51">
        <f t="shared" si="1"/>
        <v>36.839999999999996</v>
      </c>
      <c r="J21" s="51">
        <f>G21+I21</f>
        <v>295.5</v>
      </c>
      <c r="K21" s="51">
        <v>76</v>
      </c>
      <c r="L21">
        <v>55</v>
      </c>
    </row>
    <row r="22" spans="1:12" x14ac:dyDescent="0.25">
      <c r="A22" s="46" t="s">
        <v>44</v>
      </c>
      <c r="B22">
        <v>66</v>
      </c>
      <c r="E22" s="47" t="s">
        <v>45</v>
      </c>
      <c r="F22" s="51">
        <v>373.4</v>
      </c>
      <c r="G22" s="51">
        <f t="shared" si="0"/>
        <v>224.04</v>
      </c>
      <c r="H22" s="51">
        <v>5.3</v>
      </c>
      <c r="I22" s="51">
        <f t="shared" si="1"/>
        <v>3.1799999999999997</v>
      </c>
      <c r="J22" s="51">
        <f>G22+I22</f>
        <v>227.22</v>
      </c>
      <c r="K22" s="51">
        <v>38</v>
      </c>
      <c r="L22">
        <v>39</v>
      </c>
    </row>
    <row r="23" spans="1:12" x14ac:dyDescent="0.25">
      <c r="A23" s="46" t="s">
        <v>46</v>
      </c>
      <c r="B23">
        <v>132</v>
      </c>
      <c r="E23" s="47" t="s">
        <v>47</v>
      </c>
      <c r="F23" s="51">
        <v>537.29999999999995</v>
      </c>
      <c r="G23" s="51">
        <f t="shared" si="0"/>
        <v>322.37999999999994</v>
      </c>
      <c r="H23" s="51">
        <v>36.9</v>
      </c>
      <c r="I23" s="51">
        <f t="shared" si="1"/>
        <v>22.139999999999997</v>
      </c>
      <c r="J23" s="51">
        <f>G23+I23</f>
        <v>344.51999999999992</v>
      </c>
      <c r="K23" s="51">
        <v>38</v>
      </c>
      <c r="L23">
        <v>69</v>
      </c>
    </row>
    <row r="24" spans="1:12" x14ac:dyDescent="0.25">
      <c r="A24" s="46" t="s">
        <v>50</v>
      </c>
      <c r="B24">
        <v>44</v>
      </c>
      <c r="E24" s="47" t="s">
        <v>51</v>
      </c>
      <c r="F24" s="51">
        <v>299</v>
      </c>
      <c r="G24" s="51">
        <f t="shared" si="0"/>
        <v>179.4</v>
      </c>
      <c r="H24" s="51"/>
      <c r="I24" s="51">
        <f t="shared" si="1"/>
        <v>0</v>
      </c>
      <c r="J24" s="51">
        <f>G24+I24</f>
        <v>179.4</v>
      </c>
      <c r="K24" s="51">
        <v>38</v>
      </c>
      <c r="L24">
        <v>30</v>
      </c>
    </row>
    <row r="25" spans="1:12" x14ac:dyDescent="0.25">
      <c r="F25" s="51"/>
      <c r="G25" s="51"/>
      <c r="H25" s="51"/>
      <c r="I25" s="51"/>
      <c r="J25" s="51"/>
      <c r="K25" s="51"/>
    </row>
    <row r="26" spans="1:12" x14ac:dyDescent="0.25">
      <c r="A26" s="49" t="s">
        <v>68</v>
      </c>
      <c r="F26" s="51"/>
      <c r="G26" s="51"/>
      <c r="H26" s="51"/>
      <c r="I26" s="51"/>
      <c r="J26" s="51"/>
      <c r="K26" s="51"/>
    </row>
    <row r="27" spans="1:12" x14ac:dyDescent="0.25">
      <c r="A27" s="46" t="s">
        <v>40</v>
      </c>
      <c r="B27">
        <v>72</v>
      </c>
      <c r="E27" s="47" t="s">
        <v>38</v>
      </c>
      <c r="F27" s="51">
        <v>297.39999999999998</v>
      </c>
      <c r="G27" s="51">
        <f>F27*0.6*1.19</f>
        <v>212.34359999999995</v>
      </c>
      <c r="H27" s="51">
        <v>36.9</v>
      </c>
      <c r="I27" s="51">
        <f>H27*0.6*1.19</f>
        <v>26.346599999999995</v>
      </c>
      <c r="J27" s="51">
        <f>G27+I27</f>
        <v>238.69019999999995</v>
      </c>
      <c r="K27" s="51">
        <f>45*1.19</f>
        <v>53.55</v>
      </c>
      <c r="L27">
        <v>30</v>
      </c>
    </row>
    <row r="28" spans="1:12" x14ac:dyDescent="0.25">
      <c r="A28" s="46" t="s">
        <v>41</v>
      </c>
      <c r="B28">
        <v>96</v>
      </c>
      <c r="E28" s="47" t="s">
        <v>39</v>
      </c>
      <c r="F28" s="51">
        <v>311.39999999999998</v>
      </c>
      <c r="G28" s="51">
        <f t="shared" ref="G28:G48" si="2">F28*0.6*1.19</f>
        <v>222.33959999999996</v>
      </c>
      <c r="H28" s="51">
        <v>36.9</v>
      </c>
      <c r="I28" s="51">
        <f t="shared" ref="I28:I48" si="3">H28*0.6*1.19</f>
        <v>26.346599999999995</v>
      </c>
      <c r="J28" s="51">
        <f>G28+I28</f>
        <v>248.68619999999996</v>
      </c>
      <c r="K28" s="51">
        <f>45*1.19</f>
        <v>53.55</v>
      </c>
      <c r="L28">
        <v>40</v>
      </c>
    </row>
    <row r="29" spans="1:12" x14ac:dyDescent="0.25">
      <c r="A29" s="46" t="s">
        <v>22</v>
      </c>
      <c r="B29">
        <v>19</v>
      </c>
      <c r="E29" s="47" t="s">
        <v>27</v>
      </c>
      <c r="F29" s="51">
        <v>191.8</v>
      </c>
      <c r="G29" s="51">
        <f t="shared" si="2"/>
        <v>136.9452</v>
      </c>
      <c r="H29" s="51"/>
      <c r="I29" s="51">
        <f t="shared" si="3"/>
        <v>0</v>
      </c>
      <c r="J29" s="51">
        <f>G29+I29</f>
        <v>136.9452</v>
      </c>
      <c r="K29" s="51">
        <f>34*1.19</f>
        <v>40.46</v>
      </c>
      <c r="L29">
        <v>16</v>
      </c>
    </row>
    <row r="30" spans="1:12" x14ac:dyDescent="0.25">
      <c r="A30" s="46" t="s">
        <v>23</v>
      </c>
      <c r="B30">
        <v>39</v>
      </c>
      <c r="E30" s="47" t="s">
        <v>26</v>
      </c>
      <c r="F30" s="51">
        <v>194.9</v>
      </c>
      <c r="G30" s="51">
        <f t="shared" si="2"/>
        <v>139.15859999999998</v>
      </c>
      <c r="H30" s="51"/>
      <c r="I30" s="51">
        <f t="shared" si="3"/>
        <v>0</v>
      </c>
      <c r="J30" s="51">
        <f>G30+I30</f>
        <v>139.15859999999998</v>
      </c>
      <c r="K30" s="51">
        <f t="shared" ref="K30:K31" si="4">34*1.19</f>
        <v>40.46</v>
      </c>
      <c r="L30">
        <v>25</v>
      </c>
    </row>
    <row r="31" spans="1:12" x14ac:dyDescent="0.25">
      <c r="A31" s="46" t="s">
        <v>12</v>
      </c>
      <c r="B31">
        <v>62</v>
      </c>
      <c r="E31" s="47" t="s">
        <v>25</v>
      </c>
      <c r="F31" s="51">
        <v>213.4</v>
      </c>
      <c r="G31" s="51">
        <f t="shared" si="2"/>
        <v>152.36759999999998</v>
      </c>
      <c r="H31" s="51"/>
      <c r="I31" s="51">
        <f t="shared" si="3"/>
        <v>0</v>
      </c>
      <c r="J31" s="51">
        <f>G31+I31</f>
        <v>152.36759999999998</v>
      </c>
      <c r="K31" s="51">
        <f t="shared" si="4"/>
        <v>40.46</v>
      </c>
      <c r="L31">
        <v>39</v>
      </c>
    </row>
    <row r="32" spans="1:12" x14ac:dyDescent="0.25">
      <c r="A32" s="46" t="s">
        <v>57</v>
      </c>
      <c r="B32">
        <v>66</v>
      </c>
      <c r="E32" s="47" t="s">
        <v>65</v>
      </c>
      <c r="F32" s="51">
        <v>569.70000000000005</v>
      </c>
      <c r="G32" s="51">
        <f t="shared" si="2"/>
        <v>406.76579999999996</v>
      </c>
      <c r="H32" s="51"/>
      <c r="I32" s="51">
        <f t="shared" si="3"/>
        <v>0</v>
      </c>
      <c r="J32" s="51">
        <f>G32+I32</f>
        <v>406.76579999999996</v>
      </c>
      <c r="K32" s="51">
        <f>76*1.19</f>
        <v>90.44</v>
      </c>
      <c r="L32">
        <v>62</v>
      </c>
    </row>
    <row r="33" spans="1:12" x14ac:dyDescent="0.25">
      <c r="A33" s="46" t="s">
        <v>58</v>
      </c>
      <c r="B33">
        <v>132</v>
      </c>
      <c r="E33" s="47" t="s">
        <v>64</v>
      </c>
      <c r="F33" s="51">
        <v>569.70000000000005</v>
      </c>
      <c r="G33" s="51">
        <f t="shared" si="2"/>
        <v>406.76579999999996</v>
      </c>
      <c r="H33" s="51"/>
      <c r="I33" s="51">
        <f t="shared" si="3"/>
        <v>0</v>
      </c>
      <c r="J33" s="51">
        <f>G33+I33</f>
        <v>406.76579999999996</v>
      </c>
      <c r="K33" s="51">
        <f t="shared" ref="K33:K35" si="5">76*1.19</f>
        <v>90.44</v>
      </c>
      <c r="L33">
        <v>72</v>
      </c>
    </row>
    <row r="34" spans="1:12" x14ac:dyDescent="0.25">
      <c r="A34" s="46" t="s">
        <v>59</v>
      </c>
      <c r="B34">
        <v>198</v>
      </c>
      <c r="E34" s="47" t="s">
        <v>63</v>
      </c>
      <c r="F34" s="51">
        <v>650.4</v>
      </c>
      <c r="G34" s="51">
        <f t="shared" si="2"/>
        <v>464.3855999999999</v>
      </c>
      <c r="H34" s="51"/>
      <c r="I34" s="51">
        <f t="shared" si="3"/>
        <v>0</v>
      </c>
      <c r="J34" s="51">
        <f>G34+I34</f>
        <v>464.3855999999999</v>
      </c>
      <c r="K34" s="51">
        <f t="shared" si="5"/>
        <v>90.44</v>
      </c>
      <c r="L34">
        <v>92</v>
      </c>
    </row>
    <row r="35" spans="1:12" x14ac:dyDescent="0.25">
      <c r="A35" s="46" t="s">
        <v>60</v>
      </c>
      <c r="B35">
        <v>264</v>
      </c>
      <c r="E35" s="47" t="s">
        <v>62</v>
      </c>
      <c r="F35" s="51">
        <v>798.5</v>
      </c>
      <c r="G35" s="51">
        <f t="shared" si="2"/>
        <v>570.12899999999991</v>
      </c>
      <c r="H35" s="51"/>
      <c r="I35" s="51">
        <f t="shared" si="3"/>
        <v>0</v>
      </c>
      <c r="J35" s="51">
        <f>G35+I35</f>
        <v>570.12899999999991</v>
      </c>
      <c r="K35" s="51">
        <f t="shared" si="5"/>
        <v>90.44</v>
      </c>
      <c r="L35">
        <v>105</v>
      </c>
    </row>
    <row r="36" spans="1:12" x14ac:dyDescent="0.25">
      <c r="A36" s="46" t="s">
        <v>61</v>
      </c>
      <c r="B36">
        <v>84</v>
      </c>
      <c r="E36" s="47" t="s">
        <v>67</v>
      </c>
      <c r="F36" s="51">
        <v>423.7</v>
      </c>
      <c r="G36" s="51">
        <f t="shared" si="2"/>
        <v>302.52179999999993</v>
      </c>
      <c r="H36" s="51">
        <v>0</v>
      </c>
      <c r="I36" s="51">
        <f t="shared" si="3"/>
        <v>0</v>
      </c>
      <c r="J36" s="51">
        <f>G36+I36</f>
        <v>302.52179999999993</v>
      </c>
      <c r="K36" s="51">
        <f>38*1.19</f>
        <v>45.22</v>
      </c>
      <c r="L36">
        <v>46</v>
      </c>
    </row>
    <row r="37" spans="1:12" x14ac:dyDescent="0.25">
      <c r="F37" s="51"/>
      <c r="G37" s="51"/>
      <c r="H37" s="51"/>
      <c r="I37" s="51"/>
      <c r="J37" s="51"/>
      <c r="K37" s="51"/>
    </row>
    <row r="38" spans="1:12" x14ac:dyDescent="0.25">
      <c r="A38" s="49" t="s">
        <v>72</v>
      </c>
      <c r="F38" s="51"/>
      <c r="G38" s="51"/>
      <c r="H38" s="51"/>
      <c r="I38" s="51"/>
      <c r="J38" s="51"/>
      <c r="K38" s="51"/>
    </row>
    <row r="39" spans="1:12" x14ac:dyDescent="0.25">
      <c r="A39" s="46" t="s">
        <v>40</v>
      </c>
      <c r="B39">
        <v>72</v>
      </c>
      <c r="E39" s="47" t="s">
        <v>38</v>
      </c>
      <c r="F39" s="51">
        <v>297.39999999999998</v>
      </c>
      <c r="G39" s="51">
        <f t="shared" si="2"/>
        <v>212.34359999999995</v>
      </c>
      <c r="H39" s="51">
        <v>36.9</v>
      </c>
      <c r="I39" s="51">
        <f t="shared" si="3"/>
        <v>26.346599999999995</v>
      </c>
      <c r="J39" s="51">
        <f>G39+I39</f>
        <v>238.69019999999995</v>
      </c>
      <c r="K39" s="51">
        <f t="shared" ref="K39:K40" si="6">45*1.19</f>
        <v>53.55</v>
      </c>
      <c r="L39">
        <v>30</v>
      </c>
    </row>
    <row r="40" spans="1:12" x14ac:dyDescent="0.25">
      <c r="A40" s="46" t="s">
        <v>41</v>
      </c>
      <c r="B40">
        <v>96</v>
      </c>
      <c r="E40" s="47" t="s">
        <v>39</v>
      </c>
      <c r="F40" s="51">
        <v>311.39999999999998</v>
      </c>
      <c r="G40" s="51">
        <f t="shared" si="2"/>
        <v>222.33959999999996</v>
      </c>
      <c r="H40" s="51">
        <v>36.9</v>
      </c>
      <c r="I40" s="51">
        <f t="shared" si="3"/>
        <v>26.346599999999995</v>
      </c>
      <c r="J40" s="51">
        <f>G40+I40</f>
        <v>248.68619999999996</v>
      </c>
      <c r="K40" s="51">
        <f t="shared" si="6"/>
        <v>53.55</v>
      </c>
      <c r="L40">
        <v>40</v>
      </c>
    </row>
    <row r="41" spans="1:12" x14ac:dyDescent="0.25">
      <c r="A41" s="46" t="s">
        <v>22</v>
      </c>
      <c r="B41">
        <v>19</v>
      </c>
      <c r="E41" s="47" t="s">
        <v>27</v>
      </c>
      <c r="F41" s="51">
        <v>191.8</v>
      </c>
      <c r="G41" s="51">
        <f t="shared" si="2"/>
        <v>136.9452</v>
      </c>
      <c r="H41" s="51"/>
      <c r="I41" s="51">
        <f t="shared" si="3"/>
        <v>0</v>
      </c>
      <c r="J41" s="51">
        <f>G41+I41</f>
        <v>136.9452</v>
      </c>
      <c r="K41" s="51">
        <f t="shared" ref="K41:K43" si="7">34*1.19</f>
        <v>40.46</v>
      </c>
      <c r="L41">
        <v>16</v>
      </c>
    </row>
    <row r="42" spans="1:12" x14ac:dyDescent="0.25">
      <c r="A42" s="46" t="s">
        <v>23</v>
      </c>
      <c r="B42">
        <v>39</v>
      </c>
      <c r="E42" s="47" t="s">
        <v>26</v>
      </c>
      <c r="F42" s="51">
        <v>194.9</v>
      </c>
      <c r="G42" s="51">
        <f t="shared" si="2"/>
        <v>139.15859999999998</v>
      </c>
      <c r="H42" s="51"/>
      <c r="I42" s="51">
        <f t="shared" si="3"/>
        <v>0</v>
      </c>
      <c r="J42" s="51">
        <f>G42+I42</f>
        <v>139.15859999999998</v>
      </c>
      <c r="K42" s="51">
        <f t="shared" si="7"/>
        <v>40.46</v>
      </c>
      <c r="L42">
        <v>25</v>
      </c>
    </row>
    <row r="43" spans="1:12" x14ac:dyDescent="0.25">
      <c r="A43" s="46" t="s">
        <v>12</v>
      </c>
      <c r="B43">
        <v>62</v>
      </c>
      <c r="E43" s="47" t="s">
        <v>25</v>
      </c>
      <c r="F43" s="51">
        <v>213.4</v>
      </c>
      <c r="G43" s="51">
        <f t="shared" si="2"/>
        <v>152.36759999999998</v>
      </c>
      <c r="H43" s="51"/>
      <c r="I43" s="51">
        <f t="shared" si="3"/>
        <v>0</v>
      </c>
      <c r="J43" s="51">
        <f>G43+I43</f>
        <v>152.36759999999998</v>
      </c>
      <c r="K43" s="51">
        <f t="shared" si="7"/>
        <v>40.46</v>
      </c>
      <c r="L43">
        <v>39</v>
      </c>
    </row>
    <row r="44" spans="1:12" x14ac:dyDescent="0.25">
      <c r="A44" s="46" t="s">
        <v>44</v>
      </c>
      <c r="B44">
        <v>66</v>
      </c>
      <c r="E44" s="47" t="s">
        <v>45</v>
      </c>
      <c r="F44" s="51">
        <v>373.4</v>
      </c>
      <c r="G44" s="51">
        <f t="shared" si="2"/>
        <v>266.60759999999999</v>
      </c>
      <c r="H44" s="51">
        <v>5.3</v>
      </c>
      <c r="I44" s="51">
        <f t="shared" si="3"/>
        <v>3.7841999999999993</v>
      </c>
      <c r="J44" s="51">
        <f>G44+I44</f>
        <v>270.39179999999999</v>
      </c>
      <c r="K44" s="51">
        <f t="shared" ref="K44:K46" si="8">38*1.19</f>
        <v>45.22</v>
      </c>
      <c r="L44">
        <v>39</v>
      </c>
    </row>
    <row r="45" spans="1:12" x14ac:dyDescent="0.25">
      <c r="A45" s="46" t="s">
        <v>46</v>
      </c>
      <c r="B45">
        <v>132</v>
      </c>
      <c r="E45" s="47" t="s">
        <v>47</v>
      </c>
      <c r="F45" s="51">
        <v>537.29999999999995</v>
      </c>
      <c r="G45" s="51">
        <f t="shared" si="2"/>
        <v>383.6321999999999</v>
      </c>
      <c r="H45" s="51"/>
      <c r="I45" s="51">
        <f t="shared" si="3"/>
        <v>0</v>
      </c>
      <c r="J45" s="51">
        <f>G45+I45</f>
        <v>383.6321999999999</v>
      </c>
      <c r="K45" s="51">
        <f t="shared" si="8"/>
        <v>45.22</v>
      </c>
      <c r="L45">
        <v>69</v>
      </c>
    </row>
    <row r="46" spans="1:12" x14ac:dyDescent="0.25">
      <c r="A46" s="46" t="s">
        <v>73</v>
      </c>
      <c r="B46">
        <v>84</v>
      </c>
      <c r="E46" s="47" t="s">
        <v>66</v>
      </c>
      <c r="F46" s="51">
        <v>423.7</v>
      </c>
      <c r="G46" s="51">
        <f t="shared" si="2"/>
        <v>302.52179999999993</v>
      </c>
      <c r="H46" s="51"/>
      <c r="I46" s="51">
        <f t="shared" si="3"/>
        <v>0</v>
      </c>
      <c r="J46" s="51">
        <f>G46+I46</f>
        <v>302.52179999999993</v>
      </c>
      <c r="K46" s="51">
        <f t="shared" si="8"/>
        <v>45.22</v>
      </c>
      <c r="L46">
        <v>46</v>
      </c>
    </row>
    <row r="47" spans="1:12" x14ac:dyDescent="0.25">
      <c r="A47" s="46" t="s">
        <v>56</v>
      </c>
      <c r="B47">
        <v>132</v>
      </c>
      <c r="E47" s="47" t="s">
        <v>71</v>
      </c>
      <c r="F47" s="51">
        <v>470</v>
      </c>
      <c r="G47" s="51">
        <f t="shared" si="2"/>
        <v>335.58</v>
      </c>
      <c r="H47" s="51">
        <v>36.9</v>
      </c>
      <c r="I47" s="51">
        <f t="shared" si="3"/>
        <v>26.346599999999995</v>
      </c>
      <c r="J47" s="51">
        <f>G47+I47</f>
        <v>361.92660000000001</v>
      </c>
      <c r="K47" s="51">
        <f t="shared" ref="K47:K48" si="9">45*1.19</f>
        <v>53.55</v>
      </c>
      <c r="L47">
        <v>69</v>
      </c>
    </row>
    <row r="48" spans="1:12" x14ac:dyDescent="0.25">
      <c r="A48" s="46" t="s">
        <v>69</v>
      </c>
      <c r="B48">
        <v>84</v>
      </c>
      <c r="E48" s="47" t="s">
        <v>70</v>
      </c>
      <c r="F48" s="51">
        <v>360.5</v>
      </c>
      <c r="G48" s="51">
        <f t="shared" si="2"/>
        <v>257.39699999999999</v>
      </c>
      <c r="H48" s="51">
        <v>36.9</v>
      </c>
      <c r="I48" s="51">
        <f t="shared" si="3"/>
        <v>26.346599999999995</v>
      </c>
      <c r="J48" s="51">
        <f>G48+I48</f>
        <v>283.74360000000001</v>
      </c>
      <c r="K48" s="51">
        <f t="shared" si="9"/>
        <v>53.55</v>
      </c>
      <c r="L48">
        <v>46</v>
      </c>
    </row>
  </sheetData>
  <sheetProtection selectLockedCells="1"/>
  <customSheetViews>
    <customSheetView guid="{70ED4B3F-A603-4130-9410-3D6D2C5E3BBC}" state="hidden">
      <selection activeCell="O19" sqref="O19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Industrie</vt:lpstr>
      <vt:lpstr>Büro</vt:lpstr>
      <vt:lpstr>Sporthalle</vt:lpstr>
      <vt:lpstr>Schule</vt:lpstr>
      <vt:lpstr>Grunddaten</vt:lpstr>
      <vt:lpstr>Büro!Druckbereich</vt:lpstr>
      <vt:lpstr>Industrie!Druckbereich</vt:lpstr>
      <vt:lpstr>Schule!Druckbereich</vt:lpstr>
      <vt:lpstr>Sporthalle!Druckbereich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Niemeyer, Lars</dc:creator>
  <cp:lastModifiedBy>Brüggemann Marcel</cp:lastModifiedBy>
  <cp:lastPrinted>2015-11-04T09:12:00Z</cp:lastPrinted>
  <dcterms:created xsi:type="dcterms:W3CDTF">2009-04-26T09:48:36Z</dcterms:created>
  <dcterms:modified xsi:type="dcterms:W3CDTF">2016-11-09T10:35:40Z</dcterms:modified>
</cp:coreProperties>
</file>